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7-1" sheetId="16" r:id="rId16"/>
  </sheets>
  <externalReferences>
    <externalReference r:id="rId19"/>
  </externalReferences>
  <definedNames>
    <definedName name="MAILMERGEMODE">"OneWorksheet"</definedName>
    <definedName name="_xlnm.Print_Area" localSheetId="1">'1'!$A$1:$D$41</definedName>
    <definedName name="_xlnm.Print_Area" localSheetId="2">'1-1'!$A$1:$T$99</definedName>
    <definedName name="_xlnm.Print_Area" localSheetId="3">'1-2'!$A$1:$J$100</definedName>
    <definedName name="_xlnm.Print_Area" localSheetId="4">'2'!$A$1:$H$39</definedName>
    <definedName name="_xlnm.Print_Area" localSheetId="5">'2-1'!$A$1:$AO$95</definedName>
    <definedName name="_xlnm.Print_Area" localSheetId="6">'3'!$1:$43</definedName>
    <definedName name="_xlnm.Print_Area" localSheetId="7">'3-1'!$A$1:$G$199</definedName>
    <definedName name="_xlnm.Print_Area" localSheetId="8">'3-2'!$A$1:$F$99</definedName>
    <definedName name="_xlnm.Print_Area" localSheetId="9">'3-3'!$A$1:$H$20</definedName>
    <definedName name="_xlnm.Print_Area" localSheetId="10">'4'!$A$1:$H$10</definedName>
    <definedName name="_xlnm.Print_Area" localSheetId="0">'封面'!$A$1:$A$9</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0">'封面'!$1:$9</definedName>
    <definedName name="_xlnm._FilterDatabase" localSheetId="8" hidden="1">'3-2'!$A$5:$F$99</definedName>
  </definedNames>
  <calcPr fullCalcOnLoad="1"/>
</workbook>
</file>

<file path=xl/sharedStrings.xml><?xml version="1.0" encoding="utf-8"?>
<sst xmlns="http://schemas.openxmlformats.org/spreadsheetml/2006/main" count="4143" uniqueCount="858">
  <si>
    <t>四川省退役军人事务厅</t>
  </si>
  <si>
    <t>2020年部门预算</t>
  </si>
  <si>
    <t>报送日期：2020 年6月21日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</si>
  <si>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</si>
  <si>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</si>
  <si>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</si>
  <si>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</si>
  <si>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</si>
  <si>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</si>
  <si>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</si>
  <si>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</si>
  <si>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</si>
  <si>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</si>
  <si>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</si>
  <si>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</si>
  <si>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</si>
  <si>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</si>
  <si>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</si>
  <si>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</si>
  <si>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</si>
  <si>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</si>
  <si>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</si>
  <si>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</si>
  <si>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</si>
  <si>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</si>
  <si>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</si>
  <si>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</si>
  <si>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</si>
  <si>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</si>
  <si>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</si>
  <si>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</si>
  <si>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</si>
  <si>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</si>
  <si>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</si>
  <si>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</si>
  <si>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</si>
  <si>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</si>
  <si>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</si>
  <si>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</si>
  <si>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</si>
  <si>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</si>
  <si>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</si>
  <si>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</si>
  <si>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</si>
  <si>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</si>
  <si>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</si>
  <si>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</si>
  <si>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</si>
  <si>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</si>
  <si>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</si>
  <si>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</si>
  <si>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</si>
  <si>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</si>
  <si>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</si>
  <si>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</si>
  <si>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</si>
  <si>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</si>
  <si>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</si>
  <si>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</si>
  <si>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</si>
  <si>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</si>
  <si>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</si>
  <si>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</si>
  <si>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</si>
  <si>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</si>
  <si>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</si>
  <si>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</si>
  <si>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</si>
  <si>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</si>
  <si>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</si>
  <si>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</si>
  <si>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</si>
  <si>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</si>
  <si>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</si>
  <si>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</si>
  <si>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</si>
  <si>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</si>
  <si>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</si>
  <si>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</si>
  <si>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</si>
  <si>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</si>
  <si>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</si>
  <si>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四川省退役军人事务厅</t>
  </si>
  <si>
    <t>201</t>
  </si>
  <si>
    <t>01</t>
  </si>
  <si>
    <t>02</t>
  </si>
  <si>
    <t>311301</t>
  </si>
  <si>
    <t xml:space="preserve">    一般行政管理事务</t>
  </si>
  <si>
    <t>205</t>
  </si>
  <si>
    <t>08</t>
  </si>
  <si>
    <t>03</t>
  </si>
  <si>
    <t xml:space="preserve">    培训支出</t>
  </si>
  <si>
    <t>208</t>
  </si>
  <si>
    <t>05</t>
  </si>
  <si>
    <t xml:space="preserve">    机关事业单位基本养老保险缴费支出</t>
  </si>
  <si>
    <t>28</t>
  </si>
  <si>
    <t xml:space="preserve">    行政运行</t>
  </si>
  <si>
    <t>04</t>
  </si>
  <si>
    <t xml:space="preserve">    拥军优属</t>
  </si>
  <si>
    <t>99</t>
  </si>
  <si>
    <t xml:space="preserve">    其他退役军人事务管理支出</t>
  </si>
  <si>
    <t>210</t>
  </si>
  <si>
    <t>11</t>
  </si>
  <si>
    <t xml:space="preserve">    行政单位医疗</t>
  </si>
  <si>
    <t xml:space="preserve">    公务员医疗补助</t>
  </si>
  <si>
    <t>221</t>
  </si>
  <si>
    <t xml:space="preserve">    住房公积金</t>
  </si>
  <si>
    <t xml:space="preserve">    购房补贴</t>
  </si>
  <si>
    <t>机关事业单位（不在蓉）</t>
  </si>
  <si>
    <t xml:space="preserve">  四川省转业军官培训中心</t>
  </si>
  <si>
    <t>311902</t>
  </si>
  <si>
    <t>06</t>
  </si>
  <si>
    <t xml:space="preserve">    机关事业单位职业年金缴费支出</t>
  </si>
  <si>
    <t>09</t>
  </si>
  <si>
    <t xml:space="preserve">    军队转业干部安置</t>
  </si>
  <si>
    <t>50</t>
  </si>
  <si>
    <t xml:space="preserve">    事业运行</t>
  </si>
  <si>
    <t xml:space="preserve">    事业单位医疗</t>
  </si>
  <si>
    <t>全额事业单位（在蓉）</t>
  </si>
  <si>
    <t xml:space="preserve">  四川省退役军人数据管理中心</t>
  </si>
  <si>
    <t>311907</t>
  </si>
  <si>
    <t xml:space="preserve">  四川省退役军人管理服务中心</t>
  </si>
  <si>
    <t>311908</t>
  </si>
  <si>
    <t>全额事业单位（不在蓉）</t>
  </si>
  <si>
    <t xml:space="preserve">  四川省革命伤残军人休养院</t>
  </si>
  <si>
    <t>311903</t>
  </si>
  <si>
    <t xml:space="preserve">    事业单位离退休</t>
  </si>
  <si>
    <t xml:space="preserve">    死亡抚恤</t>
  </si>
  <si>
    <t xml:space="preserve">    伤残抚恤</t>
  </si>
  <si>
    <t xml:space="preserve">    优抚事业单位支出</t>
  </si>
  <si>
    <t xml:space="preserve">    其他优抚支出</t>
  </si>
  <si>
    <t xml:space="preserve">    军队移交政府离退休干部管理机构</t>
  </si>
  <si>
    <t>14</t>
  </si>
  <si>
    <t xml:space="preserve">    优抚对象医疗补助</t>
  </si>
  <si>
    <t xml:space="preserve">    提租补贴</t>
  </si>
  <si>
    <t xml:space="preserve">  四川省革命伤残军人大邑休养院</t>
  </si>
  <si>
    <t>311904</t>
  </si>
  <si>
    <t xml:space="preserve">  四川省复员退伍军人医院</t>
  </si>
  <si>
    <t>311905</t>
  </si>
  <si>
    <t xml:space="preserve">    军队移交政府的离退休人员安置</t>
  </si>
  <si>
    <t>229</t>
  </si>
  <si>
    <t>60</t>
  </si>
  <si>
    <t xml:space="preserve">    用于社会福利的彩票公益金支出</t>
  </si>
  <si>
    <t>差额事业单位（在蓉）</t>
  </si>
  <si>
    <t xml:space="preserve">  四川省成都军供站</t>
  </si>
  <si>
    <t>311906</t>
  </si>
  <si>
    <t xml:space="preserve">    部队供应</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</si>
  <si>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</si>
  <si>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</si>
  <si>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</si>
  <si>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</si>
  <si>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</si>
  <si>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</si>
  <si>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</si>
  <si>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</si>
  <si>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</si>
  <si>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</si>
  <si>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</si>
  <si>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</si>
  <si>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</si>
  <si>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</si>
  <si>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</si>
  <si>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</si>
  <si>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</si>
  <si>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</si>
  <si>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</si>
  <si>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</si>
  <si>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</si>
  <si>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</si>
  <si>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</si>
  <si>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</si>
  <si>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</si>
  <si>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</si>
  <si>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</si>
  <si>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</si>
  <si>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</si>
  <si>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</si>
  <si>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</si>
  <si>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</si>
  <si>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</si>
  <si>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</si>
  <si>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</si>
  <si>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</si>
  <si>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</si>
  <si>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</si>
  <si>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</si>
  <si>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</si>
  <si>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</si>
  <si>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</si>
  <si>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</si>
  <si>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</si>
  <si>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</si>
  <si>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</si>
  <si>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</si>
  <si>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</si>
  <si>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</si>
  <si>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</si>
  <si>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</si>
  <si>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</si>
  <si>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</si>
  <si>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</si>
  <si>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</si>
  <si>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</si>
  <si>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</si>
  <si>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</si>
  <si>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</si>
  <si>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</si>
  <si>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</si>
  <si>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</si>
  <si>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</si>
  <si>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</si>
  <si>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</si>
  <si>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</si>
  <si>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</si>
  <si>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</si>
  <si>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</si>
  <si>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</si>
  <si>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</si>
  <si>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</si>
  <si>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</si>
  <si>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07</t>
  </si>
  <si>
    <t xml:space="preserve">      因公出国（境）费用</t>
  </si>
  <si>
    <t xml:space="preserve">      公务用车运行维护费</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</si>
  <si>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</si>
  <si>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</si>
  <si>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</si>
  <si>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</si>
  <si>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</si>
  <si>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</si>
  <si>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</si>
  <si>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</si>
  <si>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</si>
  <si>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</si>
  <si>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</si>
  <si>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</si>
  <si>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</si>
  <si>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</si>
  <si>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</si>
  <si>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</si>
  <si>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</si>
  <si>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其他支出</t>
  </si>
  <si>
    <t>599</t>
  </si>
  <si>
    <t xml:space="preserve">      其他支出</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</si>
  <si>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</si>
  <si>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</si>
  <si>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</si>
  <si>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</si>
  <si>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</si>
  <si>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</si>
  <si>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</si>
  <si>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</si>
  <si>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</si>
  <si>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</si>
  <si>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</si>
  <si>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</si>
  <si>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</si>
  <si>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</si>
  <si>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</si>
  <si>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</si>
  <si>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</si>
  <si>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</si>
  <si>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</si>
  <si>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</si>
  <si>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</si>
  <si>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</si>
  <si>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</si>
  <si>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</si>
  <si>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</si>
  <si>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</si>
  <si>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</si>
  <si>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</si>
  <si>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</si>
  <si>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</si>
  <si>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</si>
  <si>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</si>
  <si>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</si>
  <si>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</si>
  <si>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</si>
  <si>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</si>
  <si>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</si>
  <si>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</si>
  <si>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</si>
  <si>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</si>
  <si>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</si>
  <si>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</si>
  <si>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</si>
  <si>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</si>
  <si>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</si>
  <si>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</si>
  <si>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</si>
  <si>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</si>
  <si>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</si>
  <si>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</si>
  <si>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</si>
  <si>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</si>
  <si>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</si>
  <si>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</si>
  <si>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</si>
  <si>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</si>
  <si>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</si>
  <si>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</si>
  <si>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</si>
  <si>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</si>
  <si>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</si>
  <si>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</si>
  <si>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</si>
  <si>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</si>
  <si>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</si>
  <si>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</si>
  <si>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</si>
  <si>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</si>
  <si>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</si>
  <si>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</si>
  <si>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</si>
  <si>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</si>
  <si>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</si>
  <si>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</si>
  <si>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</si>
  <si>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</si>
  <si>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</si>
  <si>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</si>
  <si>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</si>
  <si>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</si>
  <si>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</si>
  <si>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</si>
  <si>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</si>
  <si>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</si>
  <si>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</si>
  <si>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</si>
  <si>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</si>
  <si>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</si>
  <si>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</si>
  <si>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</si>
  <si>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</si>
  <si>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</si>
  <si>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</si>
  <si>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</si>
  <si>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</si>
  <si>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</si>
  <si>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人大事务</t>
  </si>
  <si>
    <t>教育支出</t>
  </si>
  <si>
    <t xml:space="preserve">  进修及培训</t>
  </si>
  <si>
    <t>社会保障和就业支出</t>
  </si>
  <si>
    <t xml:space="preserve">  行政事业单位养老支出</t>
  </si>
  <si>
    <t xml:space="preserve">  抚恤</t>
  </si>
  <si>
    <t xml:space="preserve">  退役安置</t>
  </si>
  <si>
    <t xml:space="preserve">  退役军人管理事务</t>
  </si>
  <si>
    <t>卫生健康支出</t>
  </si>
  <si>
    <t xml:space="preserve">  行政事业单位医疗</t>
  </si>
  <si>
    <t xml:space="preserve">  优抚对象医疗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</si>
  <si>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</si>
  <si>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</si>
  <si>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</si>
  <si>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</si>
  <si>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</si>
  <si>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</si>
  <si>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</si>
  <si>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</si>
  <si>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</si>
  <si>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</si>
  <si>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</si>
  <si>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</si>
  <si>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</si>
  <si>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10</t>
  </si>
  <si>
    <t xml:space="preserve">      职工基本医疗保险缴费</t>
  </si>
  <si>
    <t xml:space="preserve">      公务员医疗补助缴费</t>
  </si>
  <si>
    <t>13</t>
  </si>
  <si>
    <t xml:space="preserve">    商品和服务支出</t>
  </si>
  <si>
    <t>302</t>
  </si>
  <si>
    <t xml:space="preserve">      办公费</t>
  </si>
  <si>
    <t xml:space="preserve">      水费</t>
  </si>
  <si>
    <t xml:space="preserve">      电费</t>
  </si>
  <si>
    <t xml:space="preserve">      物业管理费</t>
  </si>
  <si>
    <t xml:space="preserve">      差旅费</t>
  </si>
  <si>
    <t>12</t>
  </si>
  <si>
    <t xml:space="preserve">      因公出国(境)费用</t>
  </si>
  <si>
    <t xml:space="preserve">      维修(护)费</t>
  </si>
  <si>
    <t>15</t>
  </si>
  <si>
    <t>16</t>
  </si>
  <si>
    <t>17</t>
  </si>
  <si>
    <t xml:space="preserve">      工会经费</t>
  </si>
  <si>
    <t>29</t>
  </si>
  <si>
    <t xml:space="preserve">      福利费</t>
  </si>
  <si>
    <t>31</t>
  </si>
  <si>
    <t>39</t>
  </si>
  <si>
    <t xml:space="preserve">      其他交通费用</t>
  </si>
  <si>
    <t>303</t>
  </si>
  <si>
    <t xml:space="preserve">      奖励金</t>
  </si>
  <si>
    <t xml:space="preserve">      绩效工资</t>
  </si>
  <si>
    <t xml:space="preserve">      职业年金缴费</t>
  </si>
  <si>
    <t xml:space="preserve">      其他社会保障缴费</t>
  </si>
  <si>
    <t xml:space="preserve">      印刷费</t>
  </si>
  <si>
    <t xml:space="preserve">      邮电费</t>
  </si>
  <si>
    <t xml:space="preserve">      取暖费</t>
  </si>
  <si>
    <t>26</t>
  </si>
  <si>
    <t xml:space="preserve">      劳务费</t>
  </si>
  <si>
    <t xml:space="preserve">      离休费</t>
  </si>
  <si>
    <t xml:space="preserve">      生活补助</t>
  </si>
  <si>
    <t xml:space="preserve">      咨询费</t>
  </si>
  <si>
    <t xml:space="preserve">      手续费</t>
  </si>
  <si>
    <t xml:space="preserve">      其他对个人和家庭的补助支出</t>
  </si>
  <si>
    <t>表3-2</t>
  </si>
  <si>
    <t>一般公共预算项目支出预算表</t>
  </si>
  <si>
    <t>单位名称（项目）</t>
  </si>
  <si>
    <t xml:space="preserve">      省纪委派驻机构工作经费</t>
  </si>
  <si>
    <t xml:space="preserve">      定点帮扶及扶贫经费</t>
  </si>
  <si>
    <t xml:space="preserve">      设备购置经费</t>
  </si>
  <si>
    <t xml:space="preserve">      信息网络及软件购置更新经费</t>
  </si>
  <si>
    <t xml:space="preserve">      信息系统运维及光纤租赁费</t>
  </si>
  <si>
    <t xml:space="preserve">      租车费</t>
  </si>
  <si>
    <t xml:space="preserve">      双拥模范奖励</t>
  </si>
  <si>
    <t xml:space="preserve">      慰问费</t>
  </si>
  <si>
    <t xml:space="preserve">      核心区域远程监控及运维服务费</t>
  </si>
  <si>
    <t xml:space="preserve">      信息网络及软件购置更新及运行维护</t>
  </si>
  <si>
    <t xml:space="preserve">      服务体系规划建设费</t>
  </si>
  <si>
    <t xml:space="preserve">      人力资源及教育联盟活动经费</t>
  </si>
  <si>
    <t xml:space="preserve">      大厅运行经费</t>
  </si>
  <si>
    <t xml:space="preserve">      信息网络及软件购置更新</t>
  </si>
  <si>
    <t xml:space="preserve">      中央优抚对象抚恤补助经费</t>
  </si>
  <si>
    <t xml:space="preserve">      革命伤残军人护理费</t>
  </si>
  <si>
    <t xml:space="preserve">      全省伤残军人假肢辅助器具配备及维修项目</t>
  </si>
  <si>
    <t xml:space="preserve">      全省伤残军人智能康复训练项目</t>
  </si>
  <si>
    <t xml:space="preserve">      巡诊工作补助经费</t>
  </si>
  <si>
    <t xml:space="preserve">      优抚安置事业单位维修改造和设备购置</t>
  </si>
  <si>
    <t xml:space="preserve">      专用材料费</t>
  </si>
  <si>
    <t xml:space="preserve">      休养员生活补助</t>
  </si>
  <si>
    <t xml:space="preserve">      中央军休干部服务机构管理经费</t>
  </si>
  <si>
    <t xml:space="preserve">      优抚对象医疗补助经费</t>
  </si>
  <si>
    <t xml:space="preserve">      重点优抚对象疗养经费</t>
  </si>
  <si>
    <t xml:space="preserve">      科研课题经费</t>
  </si>
  <si>
    <t xml:space="preserve">      智慧医院建设</t>
  </si>
  <si>
    <t xml:space="preserve">      中央军休人员经费</t>
  </si>
  <si>
    <t xml:space="preserve">      过往部队保障经费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</si>
  <si>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</si>
  <si>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</si>
  <si>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</si>
  <si>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</si>
  <si>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</si>
  <si>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</si>
  <si>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</si>
  <si>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</si>
  <si>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</si>
  <si>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</si>
  <si>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</si>
  <si>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</si>
  <si>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</si>
  <si>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</si>
  <si>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</si>
  <si>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</si>
  <si>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2020年省级部门预算项目绩效目标（部门预算）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</si>
  <si>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</si>
  <si>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</si>
  <si>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</si>
  <si>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</si>
  <si>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</si>
  <si>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</si>
  <si>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</si>
  <si>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</si>
  <si>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</si>
  <si>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</si>
  <si>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</si>
  <si>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</si>
  <si>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311-四川省退役军人事务厅</t>
  </si>
  <si>
    <t>311301-四川省退役军人事务厅</t>
  </si>
  <si>
    <t xml:space="preserve">  慰问费</t>
  </si>
  <si>
    <t>慰问驻川基层部队、部队医院、伤残军人休养院、干休所、军供站等，慰问全省1至4级伤残军人，引领促进全省拥军优属工作。</t>
  </si>
  <si>
    <t>慰问驻川基层部队</t>
  </si>
  <si>
    <t>10次</t>
  </si>
  <si>
    <t>引领促进全省拥军优属工作</t>
  </si>
  <si>
    <t>中长期</t>
  </si>
  <si>
    <t>服务对象满意度</t>
  </si>
  <si>
    <t>≥90%</t>
  </si>
  <si>
    <t>慰问部队医院、伤残军人休养院、干休所、军供站等</t>
  </si>
  <si>
    <t>慰问全省1至4级伤残军人</t>
  </si>
  <si>
    <t>≥2000人</t>
  </si>
  <si>
    <t xml:space="preserve">  劳务费</t>
  </si>
  <si>
    <t>聘请安保人员、司机等人员，保障机关日常安保、交通等工作正常开展，聘请专家、授课老师等指导工作，促进退役军人服务工作。</t>
  </si>
  <si>
    <t>聘请机关安保人员、司机、后勤服务人员等</t>
  </si>
  <si>
    <t>≥42人</t>
  </si>
  <si>
    <t>对退役军人服务工作的促进作用</t>
  </si>
  <si>
    <t>良好</t>
  </si>
  <si>
    <t>机关工作人员满意度</t>
  </si>
  <si>
    <t>聘请专家、授课老师等</t>
  </si>
  <si>
    <t>≥30人次</t>
  </si>
  <si>
    <t>完成时间</t>
  </si>
  <si>
    <t>2020年底</t>
  </si>
  <si>
    <t xml:space="preserve">  委托业务费</t>
  </si>
  <si>
    <t>开展退役军人课题研究、法律咨询、舆情监测分析、就业创业服务平台建设等工作，促进退役军人就业创业、信访、政策法规保障等工作开展。</t>
  </si>
  <si>
    <t>聘请长期坐班法律顾问</t>
  </si>
  <si>
    <t>1人</t>
  </si>
  <si>
    <t>对退役军人事务工作的促进作用</t>
  </si>
  <si>
    <t>≥70%</t>
  </si>
  <si>
    <t>完成专题宣传活动</t>
  </si>
  <si>
    <t>3次</t>
  </si>
  <si>
    <t>营造尊崇关爱退役军人的良好社会风尚</t>
  </si>
  <si>
    <t>拍摄制作专题片</t>
  </si>
  <si>
    <t>10个</t>
  </si>
  <si>
    <t>宣传退役军人典型事迹</t>
  </si>
  <si>
    <t>微信公众号刊载退役军人新闻信息</t>
  </si>
  <si>
    <t>≥200篇</t>
  </si>
  <si>
    <t>完成就业创业平台建设</t>
  </si>
  <si>
    <t>5个</t>
  </si>
  <si>
    <t>完成时限</t>
  </si>
  <si>
    <t>311903-四川省革命伤残军人休养院</t>
  </si>
  <si>
    <t xml:space="preserve">  中央优抚对象抚恤补助经费</t>
  </si>
  <si>
    <t xml:space="preserve">通过发放优抚对象抚恤补助，使优抚对象基本生活得到有效保障，体现党和政府对优抚对象的关心关爱。
</t>
  </si>
  <si>
    <t>优抚对象抚恤补助资金发放人数</t>
  </si>
  <si>
    <t>122人</t>
  </si>
  <si>
    <t>优抚对象生活情况</t>
  </si>
  <si>
    <t>有效改善</t>
  </si>
  <si>
    <t>优抚对象满意度</t>
  </si>
  <si>
    <t xml:space="preserve"> ≥90%</t>
  </si>
  <si>
    <t>抚恤优待政策落实率</t>
  </si>
  <si>
    <t>100%</t>
  </si>
  <si>
    <t>对优抚对象权益的保障作用</t>
  </si>
  <si>
    <t>经费足额拨付率</t>
  </si>
  <si>
    <t>促进军队稳定</t>
  </si>
  <si>
    <t>长期</t>
  </si>
  <si>
    <t>优抚对象抚恤补助标准按规定执行率</t>
  </si>
  <si>
    <t>促进双拥工作</t>
  </si>
  <si>
    <t>优抚对象抚恤补助资金及时拨付率</t>
  </si>
  <si>
    <t xml:space="preserve">  休养员生活补助</t>
  </si>
  <si>
    <t>为全院122名伤残军人发放生活补助，切实保障伤残军人待遇，体现党和政府对优抚对象的关心关爱。</t>
  </si>
  <si>
    <t>发放伤残军人生活补助人数</t>
  </si>
  <si>
    <t>提升伤残军人生活保障水平</t>
  </si>
  <si>
    <t>效果显著</t>
  </si>
  <si>
    <t>伤残军人满意度</t>
  </si>
  <si>
    <t>＞95%</t>
  </si>
  <si>
    <t>生活补助符合相关政策规定比率</t>
  </si>
  <si>
    <t>落实伤残军人生活补助待遇</t>
  </si>
  <si>
    <t xml:space="preserve"> 100%</t>
  </si>
  <si>
    <t>伤残军人生活补助及时拨付率</t>
  </si>
  <si>
    <t>促进社会和谐</t>
  </si>
  <si>
    <t xml:space="preserve">  优抚对象医疗补助经费</t>
  </si>
  <si>
    <t>通过发放优抚对象医疗补助资金，对优抚对象住院和门诊费用进行补助，有效帮助解决优抚对象的医疗难问题，切实保障伤残军人待遇，体现党和政府对优抚对象的关心关爱。</t>
  </si>
  <si>
    <t>享受医疗待遇优抚对象人数</t>
  </si>
  <si>
    <t xml:space="preserve">122人
</t>
  </si>
  <si>
    <t>保障国家抚恤优待政策落实</t>
  </si>
  <si>
    <t>≥95%</t>
  </si>
  <si>
    <t>医疗费用补助政策落实率</t>
  </si>
  <si>
    <t>保障优抚对象医疗水平</t>
  </si>
  <si>
    <t>不断提高</t>
  </si>
  <si>
    <t>优抚对象医疗难问题改善情况</t>
  </si>
  <si>
    <t>优抚对象医疗补助执行率</t>
  </si>
  <si>
    <t xml:space="preserve"> 
长期
</t>
  </si>
  <si>
    <t>资金及时拨付率</t>
  </si>
  <si>
    <t xml:space="preserve">  专用材料费</t>
  </si>
  <si>
    <t xml:space="preserve">保障全院医疗药品、卫生材料采购，以及为社会提供大于21万的门诊人次及大于1.5万的住院人次的医疗服务工作的顺利开展。
</t>
  </si>
  <si>
    <t>购买药品种类</t>
  </si>
  <si>
    <t>≥1000种</t>
  </si>
  <si>
    <t>退役军人医疗需求</t>
  </si>
  <si>
    <t>有效满足</t>
  </si>
  <si>
    <t>＞90%</t>
  </si>
  <si>
    <t>购买卫生材料种类</t>
  </si>
  <si>
    <t>社会病人医疗需求</t>
  </si>
  <si>
    <t>药品及卫生材料合格率</t>
  </si>
  <si>
    <t>降低药占比</t>
  </si>
  <si>
    <t>≥2%</t>
  </si>
  <si>
    <t>降低卫生材料占比</t>
  </si>
  <si>
    <t xml:space="preserve">  革命伤残军人护理费</t>
  </si>
  <si>
    <t>保障伤残军人的基本护理需求，让他们能安心休养，体现党和政府对伤残军人的关心关爱。</t>
  </si>
  <si>
    <t>完全依赖护理的伤残军人人数</t>
  </si>
  <si>
    <t>42名</t>
  </si>
  <si>
    <t>伤残军人的护理需求</t>
  </si>
  <si>
    <t>部分生活行为依赖护理伤残军人人数</t>
  </si>
  <si>
    <t>67名</t>
  </si>
  <si>
    <t>伤残军人群体稳定性</t>
  </si>
  <si>
    <t>持续保障</t>
  </si>
  <si>
    <t>护理外出住院伤残军人人数</t>
  </si>
  <si>
    <t>＞30名</t>
  </si>
  <si>
    <t>为伤残军人提供护理服务</t>
  </si>
  <si>
    <t>及时</t>
  </si>
  <si>
    <t xml:space="preserve">  设备购置经费</t>
  </si>
  <si>
    <t>购置单位发展建设必需的相关设备，为三级医院创建做好硬件准备，促进学科建设的全面发展和医疗技术水平的有效提高，更好地为退役军人、伤残军人等全省优抚对象及社会群体提供优质、高效的服务。</t>
  </si>
  <si>
    <t>购置医疗设备</t>
  </si>
  <si>
    <t>1批</t>
  </si>
  <si>
    <t>医疗设备技术地区影响力</t>
  </si>
  <si>
    <t>较大</t>
  </si>
  <si>
    <t>购置办公设备</t>
  </si>
  <si>
    <t>新技术新项目等专业能力</t>
  </si>
  <si>
    <t>显著提高</t>
  </si>
  <si>
    <t>社会病人满意度</t>
  </si>
  <si>
    <t>设备合格率</t>
  </si>
  <si>
    <t>设备安装到位</t>
  </si>
  <si>
    <t>设备利用率</t>
  </si>
  <si>
    <t xml:space="preserve">  优抚安置事业单位维修改造和设备购置</t>
  </si>
  <si>
    <t xml:space="preserve">目标一、全院污水处理系统扩容及设备升级改造项目。随着医院的发展，我院现有污水处理系统无法满足环保要求及三级乙等综合医院的管理要求，需在现有污水处理站新建160立方的应急处理池及设备升级改造。
目标二、重点学科医疗用房改造。按照省厅对优抚医院下一步发展要求，我院今年启动了三级乙等综合医院创建工作，并且计划2021年通过达标验收，结合评审要求，为了促进重点学科建设和发展，更好地开展相关新技术、新项目，拟对现有空间进行改造，增加专科检查室及病房单元。
目标三、全院监控系统升级改造及新增监控设施项目。保障退役军人、集中供养伤残军人及社会病患的人身、财产安全，需对现有监控进行升级改造及新增监控设施。                            目标四、购置单位发展建设必需的相关设备，为三级医院创建做好硬件准备，促进学科建设的全面发展和医疗技术水平的有效提高，更好地为退役军人、伤残军人等全省优抚对象及社会群体提供优质、高效的服务。
</t>
  </si>
  <si>
    <t>新建污水应急处理池</t>
  </si>
  <si>
    <t>160
平方米</t>
  </si>
  <si>
    <t>为社会病人提供服务</t>
  </si>
  <si>
    <t>重点学科医疗用房改造</t>
  </si>
  <si>
    <t>415平方米</t>
  </si>
  <si>
    <t>全院监控系统升级改造</t>
  </si>
  <si>
    <t>130个</t>
  </si>
  <si>
    <t>医疗设备</t>
  </si>
  <si>
    <t>维修改造质量</t>
  </si>
  <si>
    <t>合格</t>
  </si>
  <si>
    <t xml:space="preserve">  高级、紧缺人才引进及培养专项</t>
  </si>
  <si>
    <t xml:space="preserve">解决我院面临的学科建设薄弱及核心骨干层缺乏、人才流失严重困境，探索建立人才引进办法，充实专业技术人才队伍，鼓励支持学科带头人开展科研项目，着力提高干部职工能力，调动积极性。同时，学科建设，培养学科带头人也是三级乙等院评审的必要要求。学科带头人、科室技术骨干按照我院现有的急诊科、呼吸内科、消化内科、神经内科、荣军病区、心脏肾内科、血液透析室、中医科、康复医学科、老年医学科、外科、眼耳鼻咽喉科、妇科、麻醉科、重症医学科15个临床科室计划，其中在2020计划急诊、消化、中医等专业中陆续引进和内部培养2-3个学科带头人，按照35万/人/年；2-3名技术骨干，按照29万/人/年，共计约200万。 </t>
  </si>
  <si>
    <t>引进（培养）学科带头人</t>
  </si>
  <si>
    <t>≥2名</t>
  </si>
  <si>
    <t>我院经济效益</t>
  </si>
  <si>
    <t>引进（培养）技术骨干</t>
  </si>
  <si>
    <t>卫生专业技术人才队伍建设水平</t>
  </si>
  <si>
    <t>新技术开展</t>
  </si>
  <si>
    <t>新项目开展</t>
  </si>
  <si>
    <t>带教</t>
  </si>
  <si>
    <t xml:space="preserve">  全省伤残军人假肢辅助器具配备及维修项目</t>
  </si>
  <si>
    <t>为全省伤残军人提供三轮车、矫形器、助听器等辅助器具，并配置、修理假肢等辅助器具，体现党和政府对优抚对象的关心关爱。</t>
  </si>
  <si>
    <t>配置大腿假肢、小腿假肢、上肢假肢</t>
  </si>
  <si>
    <t xml:space="preserve">＞50人次
</t>
  </si>
  <si>
    <t>为全省伤残军人服务水平</t>
  </si>
  <si>
    <t>配置矫形器、3D鞋等及修理假肢</t>
  </si>
  <si>
    <t>＞100
人次</t>
  </si>
  <si>
    <t>购置三轮车、假眼、助听器、拐杖等其他康复辅具</t>
  </si>
  <si>
    <t>＞1000人次</t>
  </si>
  <si>
    <t>辅助器具质量</t>
  </si>
  <si>
    <t>安装辅助器具时效</t>
  </si>
  <si>
    <t xml:space="preserve">  科研课题经费</t>
  </si>
  <si>
    <t>解决我院科研空白，按照《三级医院评审标准实施细则》，要求医院鼓励医务人员参与科研工作，并提供适当的经费、条件和设施。一般三级医院年度科研经费占医院总体收入至少≥1%，同步增长幅度不少于0.2%，2020年我院科研经费预算按医院总收入1%预算170万。</t>
  </si>
  <si>
    <t>科研项目数量</t>
  </si>
  <si>
    <t>≥20项</t>
  </si>
  <si>
    <t>科研不再是医院管理空白，达到三级医院评审标准要求</t>
  </si>
  <si>
    <t>非常显著</t>
  </si>
  <si>
    <t>科研技术能力</t>
  </si>
  <si>
    <t>医院科研水平</t>
  </si>
  <si>
    <t>科研项目及时完成率</t>
  </si>
  <si>
    <t>目标一、提高运作效率，降低各项工作任务的等待时间，为诊断和治疗部门、临床科室提供及时、精准、有序的中央运输及后勤保障服务。   目标二、更好地保护名木古树，加强院内环境的绿化及日常维护，给退役军人及社会病患营造一个优美的休养、医疗环境。目标三、对重点防火部位、车场等进行值守和消防巡视检查，做好防火、防盗、防破坏、防自然灾害事故等“四防”工作，协同公安机关处置纠纷、医闹、恐怖等突发事件件；参加公共突发事件、抗洪抢险等临时性的应急救援工作；全力维护好正常的医疗、工作、生活秩序。</t>
  </si>
  <si>
    <t>为伤残军人陪检、运送标本、液体、药品、物资等运输服务</t>
  </si>
  <si>
    <t>≥1000次</t>
  </si>
  <si>
    <t>公共突发事件、抗洪抢险等临时性的应急救援能力</t>
  </si>
  <si>
    <t>集中供养残疾军人理发服务</t>
  </si>
  <si>
    <t>≥100人次</t>
  </si>
  <si>
    <t>名木古树保护</t>
  </si>
  <si>
    <t>全院水电日常巡查、养护及维修</t>
  </si>
  <si>
    <t>≥300次</t>
  </si>
  <si>
    <t>树木修剪、施肥、病虫害防治、绿化维护</t>
  </si>
  <si>
    <t>≥200次</t>
  </si>
  <si>
    <t>消防及安全巡查</t>
  </si>
  <si>
    <t>≥500次</t>
  </si>
  <si>
    <t>为伤残军人服务水平</t>
  </si>
  <si>
    <t>伤残军人安全保障</t>
  </si>
  <si>
    <t>后勤服务保障</t>
  </si>
  <si>
    <t>各项工作效率</t>
  </si>
  <si>
    <t>患者等待时间</t>
  </si>
  <si>
    <t>不断缩短</t>
  </si>
  <si>
    <t>311904-四川省革命伤残军人大邑休养院</t>
  </si>
  <si>
    <t>通过发放优抚对象医疗补助资金，对优抚对象住院和门诊费用进行补助，有效帮助解决优抚对象医疗难问题。</t>
  </si>
  <si>
    <t>40人</t>
  </si>
  <si>
    <t>优抚对象医疗补助标准按规定执行率</t>
  </si>
  <si>
    <t xml:space="preserve">  重点优抚对象疗养经费</t>
  </si>
  <si>
    <t xml:space="preserve"> 为了弘扬正能量，体现重点优抚对象疗养活动的褒扬性，有效提高全省重点优抚对象服务保障水平，支持国防和军队建设、促进社会和谐稳定，在全社会积极营造拥军、爱军氛围，根据《军人抚恤优待条例》、《民政部关于建立重点优抚对象疗养制度的意见》（民发〔2014〕52号）等文件精神，结合我院实际，应地方政府要求，计划疗养人数300人，分6批次，每批约50人，每期10天。</t>
  </si>
  <si>
    <t>疗养人数</t>
  </si>
  <si>
    <t>300人</t>
  </si>
  <si>
    <t>对促进社会和谐稳定</t>
  </si>
  <si>
    <t>起良好积极作用</t>
  </si>
  <si>
    <t>≥90</t>
  </si>
  <si>
    <t>疗养期次</t>
  </si>
  <si>
    <t>6期</t>
  </si>
  <si>
    <t>增强优抚对象幸福感</t>
  </si>
  <si>
    <t>有效增强</t>
  </si>
  <si>
    <t>健康体检</t>
  </si>
  <si>
    <t>支持国防和军队建设</t>
  </si>
  <si>
    <t>外出活动</t>
  </si>
  <si>
    <t>18次</t>
  </si>
  <si>
    <t>健康讲座</t>
  </si>
  <si>
    <t>6次</t>
  </si>
  <si>
    <t>党课学习</t>
  </si>
  <si>
    <t>制作电子相册</t>
  </si>
  <si>
    <t>300份</t>
  </si>
  <si>
    <t>安全知识培训</t>
  </si>
  <si>
    <t>标准照采集</t>
  </si>
  <si>
    <t>签订疗养协议和须知</t>
  </si>
  <si>
    <t>组织观影</t>
  </si>
  <si>
    <t>42次</t>
  </si>
  <si>
    <t>康复理疗功能训练</t>
  </si>
  <si>
    <t>240人</t>
  </si>
  <si>
    <t>医生查房</t>
  </si>
  <si>
    <t>12次</t>
  </si>
  <si>
    <t>个人信息采集</t>
  </si>
  <si>
    <t>项目完成时间</t>
  </si>
  <si>
    <t>12月</t>
  </si>
  <si>
    <t>通过发放优抚对象抚恤和生活补助资金，使优抚对象等人员的基本生活得到有效保障。</t>
  </si>
  <si>
    <t>43人</t>
  </si>
  <si>
    <t>各类优抚对象抚恤补助标准按规定执行率</t>
  </si>
  <si>
    <t>抚恤补助发放标准</t>
  </si>
  <si>
    <t>按政策发放</t>
  </si>
  <si>
    <t>目标1：完成食堂改造270万元；
目标2：购置电子票据系统46万元。</t>
  </si>
  <si>
    <t>食堂改造</t>
  </si>
  <si>
    <t>1427.30平方米</t>
  </si>
  <si>
    <t>用餐环境</t>
  </si>
  <si>
    <t>≥60</t>
  </si>
  <si>
    <t>电子票据系统（软件）</t>
  </si>
  <si>
    <t>1套</t>
  </si>
  <si>
    <t>推进医疗收费最子票据管理改革</t>
  </si>
  <si>
    <t>全面支持</t>
  </si>
  <si>
    <t>受益人满意度</t>
  </si>
  <si>
    <t>电子票据系统（硬件）</t>
  </si>
  <si>
    <t>5台</t>
  </si>
  <si>
    <t>纸质票据的浪费</t>
  </si>
  <si>
    <t>有效减少</t>
  </si>
  <si>
    <t>食堂维修改造结果</t>
  </si>
  <si>
    <t>达到预期合格</t>
  </si>
  <si>
    <t>电子票据系统软件服务</t>
  </si>
  <si>
    <t>完成电子票据的开具</t>
  </si>
  <si>
    <t>电子票据系统硬件质量</t>
  </si>
  <si>
    <t>合格并符合系统要求</t>
  </si>
  <si>
    <t>12月前</t>
  </si>
  <si>
    <t>311905-四川省复员退伍军人医院</t>
  </si>
  <si>
    <t>通过发放优抚对象医疗补助资金，对优抚对象参保缴费住院和门诊费用进行补助，有效帮助解决优抚对象医疗难问题。</t>
  </si>
  <si>
    <t>5人</t>
  </si>
  <si>
    <t>未享受医疗待遇集中供养优抚对象人数</t>
  </si>
  <si>
    <t>31人</t>
  </si>
  <si>
    <t>参保资助政策落实率</t>
  </si>
  <si>
    <t>满足业务工作需要，支付区域内社会精神病人、低保五保、流浪乞讨精神病人用药需求，维护社会稳定，实现我院对弱势、困难精神群体的医疗救治。一是满足门诊就医群众的用药和医疗耗材需求；二是满足住院患者的用药和医疗耗材需求；三是满足全院后勤保障物资需要.</t>
  </si>
  <si>
    <t>全年门诊人次</t>
  </si>
  <si>
    <t>40000人次</t>
  </si>
  <si>
    <t>收治社会精神病人，为政府分忧解难</t>
  </si>
  <si>
    <t>≥98%</t>
  </si>
  <si>
    <t>全年住院人次</t>
  </si>
  <si>
    <t>2900人次</t>
  </si>
  <si>
    <t>积极参与成都市精神防疫体系建设，包括重型精神病管理与救治</t>
  </si>
  <si>
    <t>临床用药合格监测率</t>
  </si>
  <si>
    <t>项目按期完成率</t>
  </si>
  <si>
    <t xml:space="preserve">
通过发放优抚对象抚恤和生活补助资金，使优抚对象等人员的基本生活得到有效保障。</t>
  </si>
  <si>
    <t>36人</t>
  </si>
  <si>
    <t>促进优抚医院能力建设，升级打造三级精神专科医院硬件设施，提升医疗服务能力；改善精神残疾军人住院治疗和康复休养环境条件、生活条件，保障服务对象安全，体现对军人职业的尊崇和军人个人的关爱，促进国防和军队建设。</t>
  </si>
  <si>
    <t>安全防护围栏</t>
  </si>
  <si>
    <t>≥226米</t>
  </si>
  <si>
    <t>全年业务收入增加值</t>
  </si>
  <si>
    <t>≥300万元</t>
  </si>
  <si>
    <t>节水型单位创建</t>
  </si>
  <si>
    <t>1个</t>
  </si>
  <si>
    <t>改善精神残疾军人住院治疗和康复休养环境条件，提升医疗保障能力，体现对军人职业的尊重和军人个体的关心</t>
  </si>
  <si>
    <t>非常满意</t>
  </si>
  <si>
    <t>DR</t>
  </si>
  <si>
    <t>1台</t>
  </si>
  <si>
    <t>扎实推进节约用水，全面提升水资源利用效率</t>
  </si>
  <si>
    <t>有效</t>
  </si>
  <si>
    <t>不锈钢平面床带床垫、床头柜</t>
  </si>
  <si>
    <t>200床</t>
  </si>
  <si>
    <t>改善残疾军人就医、住院和康复环境</t>
  </si>
  <si>
    <t>双摇病床带脚轮、床垫、床头柜</t>
  </si>
  <si>
    <t>190床</t>
  </si>
  <si>
    <t>环境改造影响年限</t>
  </si>
  <si>
    <t>≥10年</t>
  </si>
  <si>
    <t>节水型单位创建及水质优化</t>
  </si>
  <si>
    <t>验收合格</t>
  </si>
  <si>
    <t>设施设备验收合格率</t>
  </si>
  <si>
    <t>采购成本</t>
  </si>
  <si>
    <t>≤600万元</t>
  </si>
  <si>
    <t xml:space="preserve">  智慧医院建设</t>
  </si>
  <si>
    <t>建设智慧医院，提高医院竞争力，把我院建设成为全省退役军人精神卫生中心，全国一流优抚医院。</t>
  </si>
  <si>
    <t>改造机房</t>
  </si>
  <si>
    <t>2间</t>
  </si>
  <si>
    <t>业务收入增长</t>
  </si>
  <si>
    <t>≥1000万元</t>
  </si>
  <si>
    <t>就诊病人满意度</t>
  </si>
  <si>
    <t>新建数据中心</t>
  </si>
  <si>
    <t>1座</t>
  </si>
  <si>
    <t>提高医院竞争力，促进我院建设成为全省退役军人精神卫生中心，全国一流优抚医院</t>
  </si>
  <si>
    <t>临床工作人员满意度</t>
  </si>
  <si>
    <t>新增医院信息系统软件模块</t>
  </si>
  <si>
    <t>若干个</t>
  </si>
  <si>
    <t>提高病人就诊便利度</t>
  </si>
  <si>
    <t>管理部门工作人员满意度</t>
  </si>
  <si>
    <t>网络安全配套设施</t>
  </si>
  <si>
    <t>若干套</t>
  </si>
  <si>
    <t>减少纸张浪费，降低能源消耗</t>
  </si>
  <si>
    <t>30万元/年</t>
  </si>
  <si>
    <t>新增站点</t>
  </si>
  <si>
    <t>≥200个</t>
  </si>
  <si>
    <t>智慧医院建设影响年限</t>
  </si>
  <si>
    <t>≥7年</t>
  </si>
  <si>
    <t>病案质量合格率</t>
  </si>
  <si>
    <t>就诊时间缩短</t>
  </si>
  <si>
    <t>20%-30%小时</t>
  </si>
  <si>
    <t>数据上报时间缩短</t>
  </si>
  <si>
    <t>50%-70%小时</t>
  </si>
  <si>
    <t>工作时效</t>
  </si>
  <si>
    <t>有效提高</t>
  </si>
  <si>
    <t>建设成本</t>
  </si>
  <si>
    <t>≤876.52万元</t>
  </si>
  <si>
    <t>311906-四川省成都军供站</t>
  </si>
  <si>
    <t xml:space="preserve">依据《民政部、中央军委后勤保障部文件民发[2016]68号关于加快推进军供应急保障能力建设的意见》中的完善军供应急保障设施。加强应急保障软硬件设施的维修升级，提高保障能力和保障环境。新购送餐车替换原有年限到期的送餐车（在编无牌照，原军车牌照按改革要求已上缴），消除安全隐患。维修现有官兵接待楼房。
</t>
  </si>
  <si>
    <t>送餐车</t>
  </si>
  <si>
    <t>1辆</t>
  </si>
  <si>
    <t>体现地方政府对国防建设的支持，更好地为过往部队官兵服务。</t>
  </si>
  <si>
    <t>过往部队官兵</t>
  </si>
  <si>
    <t>维修房屋的防水、水电、外墙。</t>
  </si>
  <si>
    <t>5267平方米</t>
  </si>
  <si>
    <t>达到中国汽车国家标准</t>
  </si>
  <si>
    <t>工程合格率</t>
  </si>
  <si>
    <t>本年度内</t>
  </si>
  <si>
    <t>专项预算项目绩效目标申报表
(2020年度)</t>
  </si>
  <si>
    <t>项目名称</t>
  </si>
  <si>
    <t>优抚对象抚恤补助资金</t>
  </si>
  <si>
    <t>预算单位</t>
  </si>
  <si>
    <t>项目类型</t>
  </si>
  <si>
    <t>□ 产业发展</t>
  </si>
  <si>
    <t>■ 民生保障</t>
  </si>
  <si>
    <t>□ 基础设施</t>
  </si>
  <si>
    <t>□ 行政运行</t>
  </si>
  <si>
    <t>项
目
概
况</t>
  </si>
  <si>
    <t>中长期规划（名称、文号，
仅指常年项目）</t>
  </si>
  <si>
    <t>《军人抚恤优待条例》</t>
  </si>
  <si>
    <t>资金管理办法（名称、文号）</t>
  </si>
  <si>
    <t>四川省财政厅 四川省民政厅关于转发财政部、民政部《关于印发优抚对象抚恤补助资金使用管理办法的通知》的通知（川财社[2013]10号）</t>
  </si>
  <si>
    <t>绩效分配方式</t>
  </si>
  <si>
    <t>□ 因素法</t>
  </si>
  <si>
    <t>□ 项目法</t>
  </si>
  <si>
    <t>■ 据实据效</t>
  </si>
  <si>
    <t>□ 因素法与项目法相组合</t>
  </si>
  <si>
    <t>立项依据</t>
  </si>
  <si>
    <t>使用范围</t>
  </si>
  <si>
    <t>优抚对象抚恤和生活补助</t>
  </si>
  <si>
    <t>申报（补助）条件</t>
  </si>
  <si>
    <t>全省范围内符合政策规定的优抚对象</t>
  </si>
  <si>
    <t>项目起止年限</t>
  </si>
  <si>
    <t>2020-2022</t>
  </si>
  <si>
    <t>项目资金
（万元）</t>
  </si>
  <si>
    <t xml:space="preserve">  中期资金总额：</t>
  </si>
  <si>
    <t xml:space="preserve">  年度资金总额：</t>
  </si>
  <si>
    <t xml:space="preserve">         其中：财政拨款</t>
  </si>
  <si>
    <t xml:space="preserve">                    其他资金</t>
  </si>
  <si>
    <t>总
体
目
标</t>
  </si>
  <si>
    <t>中长期目标（2020年—2022年）</t>
  </si>
  <si>
    <t>年度目标（2020年）</t>
  </si>
  <si>
    <t>绩
效
指
标</t>
  </si>
  <si>
    <t>一级
指标</t>
  </si>
  <si>
    <t>二级指标</t>
  </si>
  <si>
    <t>指标值（包含数字
及文字描述）</t>
  </si>
  <si>
    <t>完
成
指
标</t>
  </si>
  <si>
    <t>数量指标</t>
  </si>
  <si>
    <t>优抚对象抚恤金发放人数</t>
  </si>
  <si>
    <t>≥83万人</t>
  </si>
  <si>
    <t>质量指标</t>
  </si>
  <si>
    <t>优抚政策落实率</t>
  </si>
  <si>
    <t>时效指标</t>
  </si>
  <si>
    <t>成本指标</t>
  </si>
  <si>
    <t>效
益
指
标</t>
  </si>
  <si>
    <t>社会效益指标</t>
  </si>
  <si>
    <t>可持续影响指标</t>
  </si>
  <si>
    <t>优抚对象医疗补助资金</t>
  </si>
  <si>
    <t>关于转发《财政部 民政部 人力资源社会保障部关于印发优抚对象医疗补助资金使用管理办法的通知》的通知（川财社[2013]8号）</t>
  </si>
  <si>
    <t>■ 因素法</t>
  </si>
  <si>
    <t>□ 据实据效</t>
  </si>
  <si>
    <t>《四川省优抚对象医疗保障办法》（川民发[2007]383号）、《四川省一至六级残疾军人医疗保障实施办法》（川民发〔2006〕459号）</t>
  </si>
  <si>
    <t>资助一至六级残疾军人参加职工医保；对优抚对象个人自付医疗费用给予补助</t>
  </si>
  <si>
    <t>符合条件优抚对象</t>
  </si>
  <si>
    <t>通过发放优抚对象医疗补助资金，对优抚对象参保缴费、住院和门诊费用进行补助，有效帮助解决优抚对象医疗难问题。</t>
  </si>
  <si>
    <t>≥41.5万人</t>
  </si>
  <si>
    <t>参保资助政策覆盖伤残军人人数</t>
  </si>
  <si>
    <t>≥1.63万人</t>
  </si>
  <si>
    <t>医疗补助费用补助政策落实率</t>
  </si>
  <si>
    <t>医疗补助费用补助标准按规定执行率</t>
  </si>
  <si>
    <t>保障国家优待抚恤政策落实</t>
  </si>
  <si>
    <t>≧90%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</si>
</sst>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 numFmtId="180" formatCode="#,##0.00_ "/>
    <numFmt numFmtId="181" formatCode="###0.00"/>
    <numFmt numFmtId="182" formatCode="0.0"/>
    <numFmt numFmtId="183" formatCode="0.00_ "/>
    <numFmt numFmtId="184" formatCode="0.0_ "/>
    <numFmt numFmtId="185" formatCode="&quot;\&quot;#,##0.00_);\(&quot;\&quot;#,##0.00\)"/>
    <numFmt numFmtId="186" formatCode="0.000"/>
    <numFmt numFmtId="187" formatCode="#,##0.0000"/>
  </numFmts>
  <fonts count="59">
    <font>
      <sz val="9"/>
      <color indexed="8"/>
      <name val="宋体"/>
      <family val="0"/>
    </font>
    <font>
      <sz val="11"/>
      <name val="宋体"/>
      <family val="0"/>
    </font>
    <font>
      <sz val="11"/>
      <color indexed="8"/>
      <name val="等线"/>
      <family val="0"/>
    </font>
    <font>
      <b/>
      <sz val="16"/>
      <color indexed="8"/>
      <name val="等线"/>
      <family val="0"/>
    </font>
    <font>
      <sz val="11"/>
      <color indexed="8"/>
      <name val="宋体"/>
      <family val="0"/>
    </font>
    <font>
      <b/>
      <sz val="16"/>
      <name val="宋体"/>
      <family val="0"/>
    </font>
    <font>
      <sz val="12"/>
      <name val="宋体"/>
      <family val="0"/>
    </font>
    <font>
      <b/>
      <sz val="10"/>
      <name val="宋体"/>
      <family val="0"/>
    </font>
    <font>
      <sz val="10"/>
      <name val="宋体"/>
      <family val="0"/>
    </font>
    <font>
      <sz val="9"/>
      <name val="宋体"/>
      <family val="0"/>
    </font>
    <font>
      <b/>
      <sz val="18"/>
      <name val="黑体"/>
      <family val="3"/>
    </font>
    <font>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9"/>
      <name val="Calibri"/>
      <family val="0"/>
    </font>
    <font>
      <b/>
      <sz val="13"/>
      <color indexed="62"/>
      <name val="Calibri"/>
      <family val="0"/>
    </font>
    <font>
      <sz val="11"/>
      <color indexed="62"/>
      <name val="Calibri"/>
      <family val="0"/>
    </font>
    <font>
      <b/>
      <sz val="11"/>
      <color indexed="63"/>
      <name val="Calibri"/>
      <family val="0"/>
    </font>
    <font>
      <sz val="11"/>
      <color indexed="8"/>
      <name val="Calibri"/>
      <family val="0"/>
    </font>
    <font>
      <sz val="11"/>
      <color indexed="16"/>
      <name val="Calibri"/>
      <family val="0"/>
    </font>
    <font>
      <sz val="11"/>
      <color indexed="17"/>
      <name val="Calibri"/>
      <family val="0"/>
    </font>
    <font>
      <b/>
      <sz val="11"/>
      <color indexed="8"/>
      <name val="Calibri"/>
      <family val="0"/>
    </font>
    <font>
      <b/>
      <sz val="11"/>
      <color indexed="54"/>
      <name val="Calibri"/>
      <family val="0"/>
    </font>
    <font>
      <b/>
      <sz val="11"/>
      <color indexed="62"/>
      <name val="Calibri"/>
      <family val="0"/>
    </font>
    <font>
      <sz val="11"/>
      <color indexed="10"/>
      <name val="Calibri"/>
      <family val="0"/>
    </font>
    <font>
      <i/>
      <sz val="11"/>
      <color indexed="23"/>
      <name val="Calibri"/>
      <family val="0"/>
    </font>
    <font>
      <sz val="11"/>
      <color indexed="19"/>
      <name val="Calibri"/>
      <family val="0"/>
    </font>
    <font>
      <b/>
      <sz val="13"/>
      <color indexed="54"/>
      <name val="Calibri"/>
      <family val="0"/>
    </font>
    <font>
      <b/>
      <sz val="11"/>
      <color indexed="53"/>
      <name val="Calibri"/>
      <family val="0"/>
    </font>
    <font>
      <sz val="11"/>
      <color indexed="53"/>
      <name val="Calibri"/>
      <family val="0"/>
    </font>
    <font>
      <b/>
      <sz val="18"/>
      <color indexed="62"/>
      <name val="Cambria"/>
      <family val="0"/>
    </font>
    <font>
      <b/>
      <sz val="11"/>
      <color indexed="9"/>
      <name val="Calibri"/>
      <family val="0"/>
    </font>
    <font>
      <b/>
      <sz val="15"/>
      <color indexed="62"/>
      <name val="Calibri"/>
      <family val="0"/>
    </font>
    <font>
      <sz val="11"/>
      <color indexed="60"/>
      <name val="Calibri"/>
      <family val="0"/>
    </font>
    <font>
      <u val="single"/>
      <sz val="11"/>
      <color indexed="30"/>
      <name val="Calibri"/>
      <family val="0"/>
    </font>
    <font>
      <b/>
      <sz val="15"/>
      <color indexed="54"/>
      <name val="Calibri"/>
      <family val="0"/>
    </font>
    <font>
      <b/>
      <sz val="18"/>
      <color indexed="54"/>
      <name val="Cambria"/>
      <family val="0"/>
    </font>
    <font>
      <u val="single"/>
      <sz val="11"/>
      <color indexed="25"/>
      <name val="Calibri"/>
      <family val="0"/>
    </font>
    <font>
      <sz val="11"/>
      <color theme="0"/>
      <name val="Calibri"/>
      <family val="0"/>
    </font>
    <font>
      <sz val="11"/>
      <color theme="1"/>
      <name val="Calibri"/>
      <family val="0"/>
    </font>
    <font>
      <sz val="11"/>
      <color rgb="FF9C6500"/>
      <name val="Calibri"/>
      <family val="0"/>
    </font>
    <font>
      <b/>
      <sz val="11"/>
      <color theme="3"/>
      <name val="Calibri"/>
      <family val="0"/>
    </font>
    <font>
      <sz val="11"/>
      <color rgb="FF006100"/>
      <name val="Calibri"/>
      <family val="0"/>
    </font>
    <font>
      <b/>
      <sz val="18"/>
      <color theme="3"/>
      <name val="Cambria"/>
      <family val="0"/>
    </font>
    <font>
      <sz val="11"/>
      <color rgb="FFFA7D00"/>
      <name val="Calibri"/>
      <family val="0"/>
    </font>
    <font>
      <b/>
      <sz val="11"/>
      <color theme="0"/>
      <name val="Calibri"/>
      <family val="0"/>
    </font>
    <font>
      <u val="single"/>
      <sz val="11"/>
      <color theme="11"/>
      <name val="Calibri"/>
      <family val="0"/>
    </font>
    <font>
      <b/>
      <sz val="11"/>
      <color rgb="FFFA7D00"/>
      <name val="Calibri"/>
      <family val="0"/>
    </font>
    <font>
      <sz val="11"/>
      <color rgb="FF9C0006"/>
      <name val="Calibri"/>
      <family val="0"/>
    </font>
    <font>
      <u val="single"/>
      <sz val="11"/>
      <color theme="10"/>
      <name val="Calibri"/>
      <family val="0"/>
    </font>
    <font>
      <b/>
      <sz val="15"/>
      <color theme="3"/>
      <name val="Calibri"/>
      <family val="0"/>
    </font>
    <font>
      <sz val="11"/>
      <color rgb="FF3F3F76"/>
      <name val="Calibri"/>
      <family val="0"/>
    </font>
    <font>
      <sz val="11"/>
      <color rgb="FFFF0000"/>
      <name val="Calibri"/>
      <family val="0"/>
    </font>
    <font>
      <b/>
      <sz val="13"/>
      <color theme="3"/>
      <name val="Calibri"/>
      <family val="0"/>
    </font>
    <font>
      <b/>
      <sz val="11"/>
      <color theme="1"/>
      <name val="Calibri"/>
      <family val="0"/>
    </font>
    <font>
      <i/>
      <sz val="11"/>
      <color rgb="FF7F7F7F"/>
      <name val="Calibri"/>
      <family val="0"/>
    </font>
    <font>
      <b/>
      <sz val="11"/>
      <color rgb="FF3F3F3F"/>
      <name val="Calibri"/>
      <family val="0"/>
    </font>
  </fonts>
  <fills count="49">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61"/>
        <bgColor indexed="64"/>
      </patternFill>
    </fill>
    <fill>
      <patternFill patternType="solid">
        <fgColor indexed="9"/>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8000860214233"/>
        <bgColor indexed="64"/>
      </patternFill>
    </fill>
    <fill>
      <patternFill patternType="solid">
        <fgColor indexed="54"/>
        <bgColor indexed="64"/>
      </patternFill>
    </fill>
    <fill>
      <patternFill patternType="solid">
        <fgColor theme="4" tint="0.39998000860214233"/>
        <bgColor indexed="64"/>
      </patternFill>
    </fill>
    <fill>
      <patternFill patternType="solid">
        <fgColor indexed="42"/>
        <bgColor indexed="64"/>
      </patternFill>
    </fill>
    <fill>
      <patternFill patternType="solid">
        <fgColor rgb="FFA5A5A5"/>
        <bgColor indexed="64"/>
      </patternFill>
    </fill>
    <fill>
      <patternFill patternType="solid">
        <fgColor theme="6" tint="0.5999900102615356"/>
        <bgColor indexed="64"/>
      </patternFill>
    </fill>
    <fill>
      <patternFill patternType="solid">
        <fgColor theme="7"/>
        <bgColor indexed="64"/>
      </patternFill>
    </fill>
    <fill>
      <patternFill patternType="solid">
        <fgColor rgb="FFF2F2F2"/>
        <bgColor indexed="64"/>
      </patternFill>
    </fill>
    <fill>
      <patternFill patternType="solid">
        <fgColor theme="7" tint="0.7999799847602844"/>
        <bgColor indexed="64"/>
      </patternFill>
    </fill>
    <fill>
      <patternFill patternType="solid">
        <fgColor rgb="FFFFC7CE"/>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rgb="FFFFCC9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indexed="53"/>
        <bgColor indexed="64"/>
      </patternFill>
    </fill>
    <fill>
      <patternFill patternType="solid">
        <fgColor indexed="49"/>
        <bgColor indexed="64"/>
      </patternFill>
    </fill>
    <fill>
      <patternFill patternType="solid">
        <fgColor rgb="FFFFFFCC"/>
        <bgColor indexed="64"/>
      </patternFill>
    </fill>
    <fill>
      <patternFill patternType="solid">
        <fgColor theme="7" tint="0.39998000860214233"/>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indexed="45"/>
        <bgColor indexed="64"/>
      </patternFill>
    </fill>
    <fill>
      <patternFill patternType="solid">
        <fgColor theme="9" tint="0.5999900102615356"/>
        <bgColor indexed="64"/>
      </patternFill>
    </fill>
    <fill>
      <patternFill patternType="solid">
        <fgColor indexed="50"/>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bottom style="thick">
        <color theme="4"/>
      </bottom>
    </border>
    <border>
      <left style="thin">
        <color rgb="FFB2B2B2"/>
      </left>
      <right style="thin">
        <color rgb="FFB2B2B2"/>
      </right>
      <top style="thin">
        <color rgb="FFB2B2B2"/>
      </top>
      <bottom style="thin">
        <color rgb="FFB2B2B2"/>
      </bottom>
    </border>
    <border>
      <left/>
      <right/>
      <top style="thin">
        <color indexed="54"/>
      </top>
      <bottom style="double">
        <color indexed="54"/>
      </bottom>
    </border>
    <border>
      <left/>
      <right/>
      <top/>
      <bottom style="thick">
        <color theme="4" tint="0.49998000264167786"/>
      </bottom>
    </border>
    <border>
      <left/>
      <right/>
      <top style="thin">
        <color theme="4"/>
      </top>
      <bottom style="double">
        <color theme="4"/>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right/>
      <top/>
      <bottom style="medium">
        <color indexed="44"/>
      </bottom>
    </border>
    <border>
      <left/>
      <right/>
      <top/>
      <bottom style="thick">
        <color indexed="54"/>
      </bottom>
    </border>
    <border>
      <left style="thin">
        <color indexed="63"/>
      </left>
      <right style="thin">
        <color indexed="63"/>
      </right>
      <top style="thin">
        <color indexed="63"/>
      </top>
      <bottom style="thin">
        <color indexed="63"/>
      </bottom>
    </border>
    <border>
      <left/>
      <right/>
      <top/>
      <bottom style="thick">
        <color indexed="4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bottom>
        <color indexed="63"/>
      </bottom>
    </border>
    <border>
      <left>
        <color indexed="63"/>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color indexed="63"/>
      </right>
      <top/>
      <bottom style="thin"/>
    </border>
    <border>
      <left style="thin"/>
      <right style="thin"/>
      <top/>
      <bottom>
        <color indexed="63"/>
      </bottom>
    </border>
    <border>
      <left style="thin"/>
      <right style="thin"/>
      <top/>
      <bottom style="thin"/>
    </border>
    <border>
      <left>
        <color indexed="63"/>
      </left>
      <right>
        <color indexed="63"/>
      </right>
      <top style="thin"/>
      <bottom/>
    </border>
    <border>
      <left style="thin">
        <color indexed="8"/>
      </left>
      <right style="thin">
        <color indexed="8"/>
      </right>
      <top style="thin">
        <color indexed="8"/>
      </top>
      <bottom style="thin">
        <color indexed="8"/>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5" borderId="0" applyNumberFormat="0" applyBorder="0" applyAlignment="0" applyProtection="0"/>
    <xf numFmtId="0" fontId="20" fillId="4" borderId="0" applyNumberFormat="0" applyBorder="0" applyAlignment="0" applyProtection="0"/>
    <xf numFmtId="0" fontId="20" fillId="3" borderId="0" applyNumberFormat="0" applyBorder="0" applyAlignment="0" applyProtection="0"/>
    <xf numFmtId="0" fontId="33" fillId="9" borderId="1" applyNumberFormat="0" applyAlignment="0" applyProtection="0"/>
    <xf numFmtId="0" fontId="20" fillId="3" borderId="0" applyNumberFormat="0" applyBorder="0" applyAlignment="0" applyProtection="0"/>
    <xf numFmtId="0" fontId="20" fillId="6" borderId="0" applyNumberFormat="0" applyBorder="0" applyAlignment="0" applyProtection="0"/>
    <xf numFmtId="0" fontId="16" fillId="5" borderId="0" applyNumberFormat="0" applyBorder="0" applyAlignment="0" applyProtection="0"/>
    <xf numFmtId="0" fontId="20" fillId="7" borderId="0" applyNumberFormat="0" applyBorder="0" applyAlignment="0" applyProtection="0"/>
    <xf numFmtId="0" fontId="16" fillId="10" borderId="0" applyNumberFormat="0" applyBorder="0" applyAlignment="0" applyProtection="0"/>
    <xf numFmtId="0" fontId="20" fillId="8"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1" fillId="0" borderId="2" applyNumberFormat="0" applyFill="0" applyAlignment="0" applyProtection="0"/>
    <xf numFmtId="0" fontId="30" fillId="11" borderId="3" applyNumberFormat="0" applyAlignment="0" applyProtection="0"/>
    <xf numFmtId="0" fontId="40" fillId="12" borderId="0" applyNumberFormat="0" applyBorder="0" applyAlignment="0" applyProtection="0"/>
    <xf numFmtId="0" fontId="41" fillId="13" borderId="0" applyNumberFormat="0" applyBorder="0" applyAlignment="0" applyProtection="0"/>
    <xf numFmtId="0" fontId="35" fillId="2" borderId="0" applyNumberFormat="0" applyBorder="0" applyAlignment="0" applyProtection="0"/>
    <xf numFmtId="0" fontId="40" fillId="14" borderId="0" applyNumberFormat="0" applyBorder="0" applyAlignment="0" applyProtection="0"/>
    <xf numFmtId="0" fontId="41" fillId="15" borderId="0" applyNumberFormat="0" applyBorder="0" applyAlignment="0" applyProtection="0"/>
    <xf numFmtId="0" fontId="16" fillId="4" borderId="0" applyNumberFormat="0" applyBorder="0" applyAlignment="0" applyProtection="0"/>
    <xf numFmtId="0" fontId="40" fillId="16" borderId="0" applyNumberFormat="0" applyBorder="0" applyAlignment="0" applyProtection="0"/>
    <xf numFmtId="0" fontId="42" fillId="17" borderId="0" applyNumberFormat="0" applyBorder="0" applyAlignment="0" applyProtection="0"/>
    <xf numFmtId="0" fontId="25" fillId="0" borderId="0" applyNumberFormat="0" applyFill="0" applyBorder="0" applyAlignment="0" applyProtection="0"/>
    <xf numFmtId="0" fontId="40" fillId="18" borderId="0" applyNumberFormat="0" applyBorder="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44" fillId="19" borderId="0" applyNumberFormat="0" applyBorder="0" applyAlignment="0" applyProtection="0"/>
    <xf numFmtId="0" fontId="16" fillId="7" borderId="0" applyNumberFormat="0" applyBorder="0" applyAlignment="0" applyProtection="0"/>
    <xf numFmtId="0" fontId="0" fillId="3" borderId="4" applyNumberFormat="0" applyFont="0" applyAlignment="0" applyProtection="0"/>
    <xf numFmtId="0" fontId="45" fillId="0" borderId="0" applyNumberFormat="0" applyFill="0" applyBorder="0" applyAlignment="0" applyProtection="0"/>
    <xf numFmtId="0" fontId="18" fillId="2" borderId="3" applyNumberFormat="0" applyAlignment="0" applyProtection="0"/>
    <xf numFmtId="0" fontId="40" fillId="20" borderId="0" applyNumberFormat="0" applyBorder="0" applyAlignment="0" applyProtection="0"/>
    <xf numFmtId="0" fontId="16" fillId="21" borderId="0" applyNumberFormat="0" applyBorder="0" applyAlignment="0" applyProtection="0"/>
    <xf numFmtId="0" fontId="40" fillId="22" borderId="0" applyNumberFormat="0" applyBorder="0" applyAlignment="0" applyProtection="0"/>
    <xf numFmtId="0" fontId="46" fillId="0" borderId="5" applyNumberFormat="0" applyFill="0" applyAlignment="0" applyProtection="0"/>
    <xf numFmtId="0" fontId="22" fillId="23" borderId="0" applyNumberFormat="0" applyBorder="0" applyAlignment="0" applyProtection="0"/>
    <xf numFmtId="0" fontId="47" fillId="24" borderId="6" applyNumberFormat="0" applyAlignment="0" applyProtection="0"/>
    <xf numFmtId="0" fontId="41" fillId="25" borderId="0" applyNumberFormat="0" applyBorder="0" applyAlignment="0" applyProtection="0"/>
    <xf numFmtId="0" fontId="20" fillId="7" borderId="0" applyNumberFormat="0" applyBorder="0" applyAlignment="0" applyProtection="0"/>
    <xf numFmtId="0" fontId="40" fillId="26" borderId="0" applyNumberFormat="0" applyBorder="0" applyAlignment="0" applyProtection="0"/>
    <xf numFmtId="179" fontId="0" fillId="0" borderId="0" applyFont="0" applyFill="0" applyBorder="0" applyAlignment="0" applyProtection="0"/>
    <xf numFmtId="0" fontId="48" fillId="0" borderId="0" applyNumberFormat="0" applyFill="0" applyBorder="0" applyAlignment="0" applyProtection="0"/>
    <xf numFmtId="0" fontId="49" fillId="27" borderId="7" applyNumberFormat="0" applyAlignment="0" applyProtection="0"/>
    <xf numFmtId="0" fontId="20" fillId="2" borderId="0" applyNumberFormat="0" applyBorder="0" applyAlignment="0" applyProtection="0"/>
    <xf numFmtId="0" fontId="26" fillId="0" borderId="0" applyNumberFormat="0" applyFill="0" applyBorder="0" applyAlignment="0" applyProtection="0"/>
    <xf numFmtId="0" fontId="41" fillId="28" borderId="0" applyNumberFormat="0" applyBorder="0" applyAlignment="0" applyProtection="0"/>
    <xf numFmtId="0" fontId="50" fillId="29" borderId="0" applyNumberFormat="0" applyBorder="0" applyAlignment="0" applyProtection="0"/>
    <xf numFmtId="178" fontId="0" fillId="0" borderId="0" applyFont="0" applyFill="0" applyBorder="0" applyAlignment="0" applyProtection="0"/>
    <xf numFmtId="0" fontId="41" fillId="30" borderId="0" applyNumberFormat="0" applyBorder="0" applyAlignment="0" applyProtection="0"/>
    <xf numFmtId="0" fontId="40" fillId="31" borderId="0" applyNumberFormat="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52" fillId="0" borderId="8" applyNumberFormat="0" applyFill="0" applyAlignment="0" applyProtection="0"/>
    <xf numFmtId="0" fontId="30" fillId="11" borderId="3" applyNumberFormat="0" applyAlignment="0" applyProtection="0"/>
    <xf numFmtId="0" fontId="35" fillId="2" borderId="0" applyNumberFormat="0" applyBorder="0" applyAlignment="0" applyProtection="0"/>
    <xf numFmtId="0" fontId="16" fillId="7" borderId="0" applyNumberFormat="0" applyBorder="0" applyAlignment="0" applyProtection="0"/>
    <xf numFmtId="0" fontId="53" fillId="32" borderId="7" applyNumberFormat="0" applyAlignment="0" applyProtection="0"/>
    <xf numFmtId="0" fontId="40" fillId="33" borderId="0" applyNumberFormat="0" applyBorder="0" applyAlignment="0" applyProtection="0"/>
    <xf numFmtId="0" fontId="16" fillId="7" borderId="0" applyNumberFormat="0" applyBorder="0" applyAlignment="0" applyProtection="0"/>
    <xf numFmtId="0" fontId="0" fillId="3" borderId="4" applyNumberFormat="0" applyFont="0" applyAlignment="0" applyProtection="0"/>
    <xf numFmtId="0" fontId="41" fillId="34" borderId="0" applyNumberFormat="0" applyBorder="0" applyAlignment="0" applyProtection="0"/>
    <xf numFmtId="0" fontId="33" fillId="9" borderId="1" applyNumberFormat="0" applyAlignment="0" applyProtection="0"/>
    <xf numFmtId="0" fontId="16" fillId="35" borderId="0" applyNumberFormat="0" applyBorder="0" applyAlignment="0" applyProtection="0"/>
    <xf numFmtId="0" fontId="16" fillId="36" borderId="0" applyNumberFormat="0" applyBorder="0" applyAlignment="0" applyProtection="0"/>
    <xf numFmtId="0" fontId="54" fillId="0" borderId="0" applyNumberFormat="0" applyFill="0" applyBorder="0" applyAlignment="0" applyProtection="0"/>
    <xf numFmtId="0" fontId="0" fillId="37" borderId="9" applyNumberFormat="0" applyFont="0" applyAlignment="0" applyProtection="0"/>
    <xf numFmtId="0" fontId="40" fillId="38" borderId="0" applyNumberFormat="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20" fillId="3" borderId="0" applyNumberFormat="0" applyBorder="0" applyAlignment="0" applyProtection="0"/>
    <xf numFmtId="0" fontId="23" fillId="0" borderId="10" applyNumberFormat="0" applyFill="0" applyAlignment="0" applyProtection="0"/>
    <xf numFmtId="0" fontId="55" fillId="0" borderId="11" applyNumberFormat="0" applyFill="0" applyAlignment="0" applyProtection="0"/>
    <xf numFmtId="177" fontId="0" fillId="0" borderId="0" applyFont="0" applyFill="0" applyBorder="0" applyAlignment="0" applyProtection="0"/>
    <xf numFmtId="0" fontId="16" fillId="5" borderId="0" applyNumberFormat="0" applyBorder="0" applyAlignment="0" applyProtection="0"/>
    <xf numFmtId="0" fontId="41" fillId="39" borderId="0" applyNumberFormat="0" applyBorder="0" applyAlignment="0" applyProtection="0"/>
    <xf numFmtId="9" fontId="0" fillId="0" borderId="0" applyFont="0" applyFill="0" applyBorder="0" applyAlignment="0" applyProtection="0"/>
    <xf numFmtId="0" fontId="16" fillId="10" borderId="0" applyNumberFormat="0" applyBorder="0" applyAlignment="0" applyProtection="0"/>
    <xf numFmtId="0" fontId="56" fillId="0" borderId="12" applyNumberFormat="0" applyFill="0" applyAlignment="0" applyProtection="0"/>
    <xf numFmtId="0" fontId="23" fillId="0" borderId="10" applyNumberFormat="0" applyFill="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43" fillId="0" borderId="13" applyNumberFormat="0" applyFill="0" applyAlignment="0" applyProtection="0"/>
    <xf numFmtId="0" fontId="58" fillId="27" borderId="14" applyNumberFormat="0" applyAlignment="0" applyProtection="0"/>
    <xf numFmtId="0" fontId="41" fillId="40" borderId="0" applyNumberFormat="0" applyBorder="0" applyAlignment="0" applyProtection="0"/>
    <xf numFmtId="0" fontId="20" fillId="7" borderId="0" applyNumberFormat="0" applyBorder="0" applyAlignment="0" applyProtection="0"/>
    <xf numFmtId="0" fontId="40" fillId="41" borderId="0" applyNumberFormat="0" applyBorder="0" applyAlignment="0" applyProtection="0"/>
    <xf numFmtId="0" fontId="25" fillId="0" borderId="15" applyNumberFormat="0" applyFill="0" applyAlignment="0" applyProtection="0"/>
    <xf numFmtId="0" fontId="41" fillId="42" borderId="0" applyNumberFormat="0" applyBorder="0" applyAlignment="0" applyProtection="0"/>
    <xf numFmtId="0" fontId="22" fillId="23" borderId="0" applyNumberFormat="0" applyBorder="0" applyAlignment="0" applyProtection="0"/>
    <xf numFmtId="176" fontId="0" fillId="0" borderId="0" applyFont="0" applyFill="0" applyBorder="0" applyAlignment="0" applyProtection="0"/>
    <xf numFmtId="0" fontId="41" fillId="43" borderId="0" applyNumberFormat="0" applyBorder="0" applyAlignment="0" applyProtection="0"/>
    <xf numFmtId="0" fontId="40" fillId="44" borderId="0" applyNumberFormat="0" applyBorder="0" applyAlignment="0" applyProtection="0"/>
    <xf numFmtId="0" fontId="34" fillId="0" borderId="16" applyNumberFormat="0" applyFill="0" applyAlignment="0" applyProtection="0"/>
    <xf numFmtId="0" fontId="41" fillId="45" borderId="0" applyNumberFormat="0" applyBorder="0" applyAlignment="0" applyProtection="0"/>
    <xf numFmtId="0" fontId="21" fillId="46" borderId="0" applyNumberFormat="0" applyBorder="0" applyAlignment="0" applyProtection="0"/>
    <xf numFmtId="0" fontId="16" fillId="35" borderId="0" applyNumberFormat="0" applyBorder="0" applyAlignment="0" applyProtection="0"/>
    <xf numFmtId="0" fontId="41" fillId="47" borderId="0" applyNumberFormat="0" applyBorder="0" applyAlignment="0" applyProtection="0"/>
    <xf numFmtId="0" fontId="32" fillId="0" borderId="0" applyNumberFormat="0" applyFill="0" applyBorder="0" applyAlignment="0" applyProtection="0"/>
    <xf numFmtId="0" fontId="19" fillId="11" borderId="17" applyNumberFormat="0" applyAlignment="0" applyProtection="0"/>
    <xf numFmtId="0" fontId="31" fillId="0" borderId="2" applyNumberFormat="0" applyFill="0" applyAlignment="0" applyProtection="0"/>
    <xf numFmtId="0" fontId="19" fillId="11" borderId="17" applyNumberFormat="0" applyAlignment="0" applyProtection="0"/>
    <xf numFmtId="0" fontId="18" fillId="2" borderId="3" applyNumberFormat="0" applyAlignment="0" applyProtection="0"/>
    <xf numFmtId="0" fontId="25" fillId="0" borderId="15" applyNumberFormat="0" applyFill="0" applyAlignment="0" applyProtection="0"/>
    <xf numFmtId="0" fontId="17" fillId="0" borderId="18" applyNumberFormat="0" applyFill="0" applyAlignment="0" applyProtection="0"/>
    <xf numFmtId="0" fontId="34" fillId="0" borderId="16" applyNumberFormat="0" applyFill="0" applyAlignment="0" applyProtection="0"/>
    <xf numFmtId="0" fontId="21" fillId="46" borderId="0" applyNumberFormat="0" applyBorder="0" applyAlignment="0" applyProtection="0"/>
    <xf numFmtId="0" fontId="17" fillId="0" borderId="18" applyNumberFormat="0" applyFill="0" applyAlignment="0" applyProtection="0"/>
    <xf numFmtId="0" fontId="16" fillId="48" borderId="0" applyNumberFormat="0" applyBorder="0" applyAlignment="0" applyProtection="0"/>
    <xf numFmtId="0" fontId="16" fillId="36" borderId="0" applyNumberFormat="0" applyBorder="0" applyAlignment="0" applyProtection="0"/>
    <xf numFmtId="0" fontId="16" fillId="21" borderId="0" applyNumberFormat="0" applyBorder="0" applyAlignment="0" applyProtection="0"/>
    <xf numFmtId="0" fontId="16" fillId="48"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cellStyleXfs>
  <cellXfs count="215">
    <xf numFmtId="1" fontId="0" fillId="0" borderId="0" xfId="0" applyNumberFormat="1" applyFont="1" applyFill="1" applyAlignment="1">
      <alignment/>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0" xfId="0" applyNumberFormat="1" applyFont="1" applyFill="1" applyAlignment="1">
      <alignment/>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xf>
    <xf numFmtId="0" fontId="20" fillId="0" borderId="19" xfId="0" applyNumberFormat="1" applyFont="1" applyFill="1" applyBorder="1" applyAlignment="1">
      <alignment horizontal="center" vertical="center"/>
    </xf>
    <xf numFmtId="0" fontId="20" fillId="0" borderId="19" xfId="0" applyNumberFormat="1" applyFont="1" applyFill="1" applyBorder="1" applyAlignment="1">
      <alignment horizontal="center" vertical="center" wrapText="1"/>
    </xf>
    <xf numFmtId="0" fontId="20" fillId="0" borderId="20" xfId="0" applyNumberFormat="1" applyFont="1" applyFill="1" applyBorder="1" applyAlignment="1">
      <alignment horizontal="center" vertical="center"/>
    </xf>
    <xf numFmtId="0" fontId="20" fillId="0" borderId="21" xfId="0" applyNumberFormat="1" applyFont="1" applyFill="1" applyBorder="1" applyAlignment="1">
      <alignment horizontal="center" vertical="center"/>
    </xf>
    <xf numFmtId="0" fontId="20" fillId="0" borderId="22" xfId="0" applyNumberFormat="1" applyFont="1" applyFill="1" applyBorder="1" applyAlignment="1">
      <alignment horizontal="center" vertical="center" wrapText="1"/>
    </xf>
    <xf numFmtId="0" fontId="20" fillId="0" borderId="23" xfId="0" applyNumberFormat="1" applyFont="1" applyFill="1" applyBorder="1" applyAlignment="1">
      <alignment horizontal="center" vertical="center" wrapText="1"/>
    </xf>
    <xf numFmtId="0" fontId="20" fillId="0" borderId="19" xfId="0" applyNumberFormat="1" applyFont="1" applyFill="1" applyBorder="1" applyAlignment="1">
      <alignment horizontal="left" vertical="center"/>
    </xf>
    <xf numFmtId="0" fontId="20" fillId="0" borderId="24" xfId="0" applyNumberFormat="1" applyFont="1" applyFill="1" applyBorder="1" applyAlignment="1">
      <alignment horizontal="center" vertical="center" wrapText="1"/>
    </xf>
    <xf numFmtId="0" fontId="20" fillId="0" borderId="25"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49" fontId="20" fillId="0" borderId="19" xfId="0" applyNumberFormat="1" applyFont="1" applyFill="1" applyBorder="1" applyAlignment="1">
      <alignment horizontal="left" vertical="center" wrapText="1"/>
    </xf>
    <xf numFmtId="0" fontId="20" fillId="0" borderId="28" xfId="0" applyNumberFormat="1" applyFont="1" applyFill="1" applyBorder="1" applyAlignment="1" applyProtection="1">
      <alignment horizontal="center" vertical="center" wrapText="1"/>
      <protection/>
    </xf>
    <xf numFmtId="0" fontId="20" fillId="0" borderId="29" xfId="0" applyNumberFormat="1" applyFont="1" applyFill="1" applyBorder="1" applyAlignment="1">
      <alignment horizontal="center" vertical="center" wrapText="1"/>
    </xf>
    <xf numFmtId="0" fontId="20" fillId="0" borderId="30" xfId="0" applyNumberFormat="1" applyFont="1" applyFill="1" applyBorder="1" applyAlignment="1" applyProtection="1">
      <alignment horizontal="center" vertical="center" wrapText="1"/>
      <protection/>
    </xf>
    <xf numFmtId="0" fontId="20" fillId="0" borderId="30" xfId="0" applyNumberFormat="1" applyFont="1" applyFill="1" applyBorder="1" applyAlignment="1" applyProtection="1">
      <alignment horizontal="center" vertical="center"/>
      <protection/>
    </xf>
    <xf numFmtId="49" fontId="20" fillId="0" borderId="30" xfId="0" applyNumberFormat="1" applyFont="1" applyFill="1" applyBorder="1" applyAlignment="1" applyProtection="1">
      <alignment horizontal="center" vertical="center"/>
      <protection/>
    </xf>
    <xf numFmtId="49" fontId="20" fillId="0" borderId="31" xfId="0" applyNumberFormat="1" applyFont="1" applyFill="1" applyBorder="1" applyAlignment="1" applyProtection="1">
      <alignment horizontal="center" vertical="center"/>
      <protection/>
    </xf>
    <xf numFmtId="0" fontId="20" fillId="0" borderId="31" xfId="0" applyNumberFormat="1" applyFont="1" applyFill="1" applyBorder="1" applyAlignment="1" applyProtection="1">
      <alignment horizontal="center" vertical="center"/>
      <protection/>
    </xf>
    <xf numFmtId="49" fontId="2" fillId="0" borderId="0" xfId="0" applyNumberFormat="1" applyFont="1" applyFill="1" applyBorder="1" applyAlignment="1">
      <alignment horizontal="center" vertical="center"/>
    </xf>
    <xf numFmtId="49" fontId="20" fillId="0" borderId="19" xfId="0" applyNumberFormat="1" applyFont="1" applyFill="1" applyBorder="1" applyAlignment="1">
      <alignment horizontal="center" vertical="center"/>
    </xf>
    <xf numFmtId="0" fontId="20" fillId="0" borderId="19" xfId="0" applyNumberFormat="1" applyFont="1" applyFill="1" applyBorder="1" applyAlignment="1">
      <alignment horizontal="left" vertical="center" wrapText="1"/>
    </xf>
    <xf numFmtId="0" fontId="20" fillId="0" borderId="32" xfId="0" applyNumberFormat="1" applyFont="1" applyFill="1" applyBorder="1" applyAlignment="1">
      <alignment horizontal="left" vertical="center" wrapText="1"/>
    </xf>
    <xf numFmtId="0" fontId="20" fillId="0" borderId="29" xfId="0" applyNumberFormat="1" applyFont="1" applyFill="1" applyBorder="1" applyAlignment="1">
      <alignment horizontal="center" vertical="center"/>
    </xf>
    <xf numFmtId="0" fontId="20" fillId="0" borderId="32" xfId="0" applyNumberFormat="1" applyFont="1" applyFill="1" applyBorder="1" applyAlignment="1">
      <alignment horizontal="center" vertical="center" wrapText="1"/>
    </xf>
    <xf numFmtId="0" fontId="20" fillId="0" borderId="32" xfId="0" applyNumberFormat="1" applyFont="1" applyFill="1" applyBorder="1" applyAlignment="1">
      <alignment horizontal="center" vertical="center"/>
    </xf>
    <xf numFmtId="49" fontId="20" fillId="0" borderId="19" xfId="0" applyNumberFormat="1" applyFont="1" applyFill="1" applyBorder="1" applyAlignment="1">
      <alignment horizontal="left" vertical="center"/>
    </xf>
    <xf numFmtId="43" fontId="20" fillId="0" borderId="20" xfId="104" applyNumberFormat="1" applyFont="1" applyBorder="1" applyAlignment="1">
      <alignment horizontal="right" vertical="center"/>
    </xf>
    <xf numFmtId="43" fontId="20" fillId="0" borderId="29" xfId="104" applyNumberFormat="1" applyFont="1" applyBorder="1" applyAlignment="1">
      <alignment horizontal="right" vertical="center"/>
    </xf>
    <xf numFmtId="49" fontId="20" fillId="0" borderId="33" xfId="0" applyNumberFormat="1" applyFont="1" applyFill="1" applyBorder="1" applyAlignment="1" applyProtection="1">
      <alignment horizontal="center" vertical="center" wrapText="1"/>
      <protection/>
    </xf>
    <xf numFmtId="49" fontId="20" fillId="0" borderId="33" xfId="0" applyNumberFormat="1" applyFont="1" applyFill="1" applyBorder="1" applyAlignment="1" applyProtection="1">
      <alignment horizontal="center" vertical="center"/>
      <protection/>
    </xf>
    <xf numFmtId="43" fontId="20" fillId="0" borderId="19" xfId="104" applyNumberFormat="1" applyFont="1" applyBorder="1" applyAlignment="1">
      <alignment horizontal="right" vertical="center"/>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right" vertical="center" wrapText="1"/>
    </xf>
    <xf numFmtId="0" fontId="7" fillId="0" borderId="19"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8" fillId="0" borderId="19" xfId="0" applyNumberFormat="1" applyFont="1" applyFill="1" applyBorder="1" applyAlignment="1">
      <alignment horizontal="left" vertical="center" wrapText="1"/>
    </xf>
    <xf numFmtId="0" fontId="6" fillId="0" borderId="33" xfId="0" applyNumberFormat="1" applyFont="1" applyFill="1" applyBorder="1" applyAlignment="1" applyProtection="1">
      <alignment vertical="center" wrapText="1"/>
      <protection/>
    </xf>
    <xf numFmtId="180" fontId="8" fillId="0" borderId="19" xfId="0" applyNumberFormat="1" applyFont="1" applyFill="1" applyBorder="1" applyAlignment="1">
      <alignment horizontal="right" vertical="center" wrapText="1"/>
    </xf>
    <xf numFmtId="0" fontId="8" fillId="0" borderId="20" xfId="0" applyNumberFormat="1" applyFont="1" applyFill="1" applyBorder="1" applyAlignment="1" applyProtection="1">
      <alignment horizontal="left" vertical="center" wrapText="1"/>
      <protection/>
    </xf>
    <xf numFmtId="0" fontId="8" fillId="0" borderId="29" xfId="0" applyNumberFormat="1" applyFont="1" applyFill="1" applyBorder="1" applyAlignment="1" applyProtection="1">
      <alignment horizontal="left" vertical="center" wrapText="1"/>
      <protection/>
    </xf>
    <xf numFmtId="0" fontId="6" fillId="0" borderId="34" xfId="0" applyNumberFormat="1" applyFont="1" applyFill="1" applyBorder="1" applyAlignment="1" applyProtection="1">
      <alignment vertical="center" wrapText="1"/>
      <protection/>
    </xf>
    <xf numFmtId="0" fontId="6" fillId="0" borderId="35" xfId="0" applyNumberFormat="1" applyFont="1" applyFill="1" applyBorder="1" applyAlignment="1" applyProtection="1">
      <alignment vertical="center" wrapText="1"/>
      <protection/>
    </xf>
    <xf numFmtId="0" fontId="6" fillId="0" borderId="30" xfId="0" applyNumberFormat="1" applyFont="1" applyFill="1" applyBorder="1" applyAlignment="1" applyProtection="1">
      <alignment vertical="center" wrapText="1"/>
      <protection/>
    </xf>
    <xf numFmtId="0" fontId="6" fillId="0" borderId="36" xfId="0" applyNumberFormat="1" applyFont="1" applyFill="1" applyBorder="1" applyAlignment="1" applyProtection="1">
      <alignment vertical="center" wrapText="1"/>
      <protection/>
    </xf>
    <xf numFmtId="0" fontId="6" fillId="0" borderId="37" xfId="0" applyNumberFormat="1" applyFont="1" applyFill="1" applyBorder="1" applyAlignment="1" applyProtection="1">
      <alignment vertical="center" wrapText="1"/>
      <protection/>
    </xf>
    <xf numFmtId="0" fontId="6" fillId="0" borderId="31" xfId="0" applyNumberFormat="1" applyFont="1" applyFill="1" applyBorder="1" applyAlignment="1" applyProtection="1">
      <alignment vertical="center" wrapText="1"/>
      <protection/>
    </xf>
    <xf numFmtId="0" fontId="5"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8" fillId="0" borderId="19" xfId="0" applyNumberFormat="1" applyFont="1" applyFill="1" applyBorder="1" applyAlignment="1">
      <alignment horizontal="center" vertical="center" wrapText="1"/>
    </xf>
    <xf numFmtId="9" fontId="8" fillId="0" borderId="19" xfId="0" applyNumberFormat="1" applyFont="1" applyFill="1" applyBorder="1" applyAlignment="1">
      <alignment horizontal="center" vertical="center" wrapText="1"/>
    </xf>
    <xf numFmtId="0" fontId="9" fillId="0" borderId="0" xfId="0" applyNumberFormat="1" applyFont="1" applyFill="1" applyAlignment="1">
      <alignment/>
    </xf>
    <xf numFmtId="0" fontId="9" fillId="11" borderId="0" xfId="0" applyNumberFormat="1" applyFont="1" applyFill="1" applyAlignment="1">
      <alignment/>
    </xf>
    <xf numFmtId="0" fontId="10" fillId="0" borderId="0" xfId="0" applyNumberFormat="1" applyFont="1" applyFill="1" applyAlignment="1" applyProtection="1">
      <alignment horizontal="center" vertical="center"/>
      <protection/>
    </xf>
    <xf numFmtId="0" fontId="8"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38" xfId="0" applyNumberFormat="1" applyFont="1" applyFill="1" applyBorder="1" applyAlignment="1">
      <alignment horizontal="center" vertical="center"/>
    </xf>
    <xf numFmtId="0" fontId="9" fillId="0" borderId="39" xfId="0" applyNumberFormat="1" applyFont="1" applyFill="1" applyBorder="1" applyAlignment="1">
      <alignment horizontal="center" vertical="center"/>
    </xf>
    <xf numFmtId="0" fontId="9" fillId="0" borderId="33" xfId="0" applyNumberFormat="1" applyFont="1" applyFill="1" applyBorder="1" applyAlignment="1">
      <alignment horizontal="center" vertical="center"/>
    </xf>
    <xf numFmtId="1" fontId="9" fillId="0" borderId="40" xfId="0" applyNumberFormat="1" applyFont="1" applyFill="1" applyBorder="1" applyAlignment="1" applyProtection="1">
      <alignment horizontal="center" vertical="center" wrapText="1"/>
      <protection/>
    </xf>
    <xf numFmtId="0" fontId="9" fillId="11" borderId="41"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1" fontId="9" fillId="0" borderId="22" xfId="0" applyNumberFormat="1" applyFont="1" applyFill="1" applyBorder="1" applyAlignment="1" applyProtection="1">
      <alignment horizontal="center" vertical="center" wrapText="1"/>
      <protection/>
    </xf>
    <xf numFmtId="49" fontId="9" fillId="0" borderId="20" xfId="0" applyNumberFormat="1" applyFont="1" applyFill="1" applyBorder="1" applyAlignment="1" applyProtection="1">
      <alignment vertical="center" wrapText="1"/>
      <protection/>
    </xf>
    <xf numFmtId="0" fontId="9" fillId="11" borderId="0" xfId="0" applyNumberFormat="1" applyFont="1" applyFill="1" applyAlignment="1">
      <alignment horizontal="right" vertical="center"/>
    </xf>
    <xf numFmtId="0" fontId="9" fillId="0" borderId="0" xfId="0" applyNumberFormat="1" applyFont="1" applyFill="1" applyAlignment="1" applyProtection="1">
      <alignment horizontal="left"/>
      <protection/>
    </xf>
    <xf numFmtId="0" fontId="8" fillId="0" borderId="0" xfId="0" applyNumberFormat="1" applyFont="1" applyFill="1" applyAlignment="1">
      <alignment horizontal="right"/>
    </xf>
    <xf numFmtId="0" fontId="9" fillId="0" borderId="29"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protection/>
    </xf>
    <xf numFmtId="0" fontId="9" fillId="0" borderId="26"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32" xfId="0" applyNumberFormat="1" applyFont="1" applyFill="1" applyBorder="1" applyAlignment="1" applyProtection="1">
      <alignment horizontal="center" vertical="center" wrapText="1"/>
      <protection/>
    </xf>
    <xf numFmtId="0" fontId="9" fillId="0" borderId="32" xfId="0" applyNumberFormat="1" applyFont="1" applyFill="1" applyBorder="1" applyAlignment="1" applyProtection="1">
      <alignment horizontal="center" vertical="center"/>
      <protection/>
    </xf>
    <xf numFmtId="181" fontId="9" fillId="0" borderId="19" xfId="0" applyNumberFormat="1" applyFont="1" applyFill="1" applyBorder="1" applyAlignment="1" applyProtection="1">
      <alignment vertical="center" wrapText="1"/>
      <protection/>
    </xf>
    <xf numFmtId="181" fontId="9" fillId="0" borderId="21" xfId="0" applyNumberFormat="1" applyFont="1" applyFill="1" applyBorder="1" applyAlignment="1" applyProtection="1">
      <alignment vertical="center" wrapText="1"/>
      <protection/>
    </xf>
    <xf numFmtId="0" fontId="8" fillId="0" borderId="0" xfId="0" applyNumberFormat="1" applyFont="1" applyFill="1" applyAlignment="1">
      <alignment/>
    </xf>
    <xf numFmtId="0" fontId="9" fillId="0" borderId="0" xfId="0" applyNumberFormat="1" applyFont="1" applyFill="1" applyAlignment="1">
      <alignment/>
    </xf>
    <xf numFmtId="0" fontId="9" fillId="0" borderId="20" xfId="0" applyNumberFormat="1" applyFont="1" applyFill="1" applyBorder="1" applyAlignment="1" applyProtection="1">
      <alignment horizontal="center" vertical="center" wrapText="1"/>
      <protection/>
    </xf>
    <xf numFmtId="1" fontId="9" fillId="0" borderId="26" xfId="0" applyNumberFormat="1" applyFont="1" applyFill="1" applyBorder="1" applyAlignment="1" applyProtection="1">
      <alignment horizontal="center" vertical="center"/>
      <protection/>
    </xf>
    <xf numFmtId="1" fontId="9" fillId="0" borderId="22" xfId="0" applyNumberFormat="1" applyFont="1" applyFill="1" applyBorder="1" applyAlignment="1" applyProtection="1">
      <alignment horizontal="center" vertical="center"/>
      <protection/>
    </xf>
    <xf numFmtId="49" fontId="9" fillId="0" borderId="19" xfId="0" applyNumberFormat="1" applyFont="1" applyFill="1" applyBorder="1" applyAlignment="1" applyProtection="1">
      <alignment vertical="center" wrapText="1"/>
      <protection/>
    </xf>
    <xf numFmtId="181" fontId="9" fillId="0" borderId="20" xfId="0" applyNumberFormat="1" applyFont="1" applyFill="1" applyBorder="1" applyAlignment="1" applyProtection="1">
      <alignment vertical="center" wrapText="1"/>
      <protection/>
    </xf>
    <xf numFmtId="0" fontId="8" fillId="0" borderId="0" xfId="0" applyNumberFormat="1" applyFont="1" applyFill="1" applyAlignment="1">
      <alignment horizontal="centerContinuous" vertical="center"/>
    </xf>
    <xf numFmtId="0" fontId="8" fillId="0" borderId="0" xfId="0" applyNumberFormat="1" applyFont="1" applyFill="1" applyAlignment="1">
      <alignment horizontal="right" vertical="center"/>
    </xf>
    <xf numFmtId="0" fontId="9" fillId="0" borderId="26" xfId="0" applyNumberFormat="1" applyFont="1" applyFill="1" applyBorder="1" applyAlignment="1" applyProtection="1">
      <alignment horizontal="centerContinuous" vertical="center"/>
      <protection/>
    </xf>
    <xf numFmtId="0" fontId="9" fillId="0" borderId="40" xfId="0" applyNumberFormat="1" applyFont="1" applyFill="1" applyBorder="1" applyAlignment="1" applyProtection="1">
      <alignment horizontal="centerContinuous" vertical="center"/>
      <protection/>
    </xf>
    <xf numFmtId="1" fontId="9" fillId="0" borderId="42"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1" fontId="9" fillId="0" borderId="32" xfId="0" applyNumberFormat="1" applyFont="1" applyFill="1" applyBorder="1" applyAlignment="1" applyProtection="1">
      <alignment horizontal="center" vertical="center" wrapText="1"/>
      <protection/>
    </xf>
    <xf numFmtId="181" fontId="9" fillId="0" borderId="29" xfId="0" applyNumberFormat="1" applyFont="1" applyFill="1" applyBorder="1" applyAlignment="1" applyProtection="1">
      <alignment vertical="center" wrapText="1"/>
      <protection/>
    </xf>
    <xf numFmtId="0" fontId="9" fillId="0" borderId="38" xfId="0" applyNumberFormat="1" applyFont="1" applyFill="1" applyBorder="1" applyAlignment="1" applyProtection="1">
      <alignment horizontal="center" vertical="center"/>
      <protection/>
    </xf>
    <xf numFmtId="0" fontId="9" fillId="0" borderId="39" xfId="0" applyNumberFormat="1" applyFont="1" applyFill="1" applyBorder="1" applyAlignment="1" applyProtection="1">
      <alignment horizontal="center" vertical="center"/>
      <protection/>
    </xf>
    <xf numFmtId="0" fontId="9" fillId="0" borderId="33" xfId="0" applyNumberFormat="1" applyFont="1" applyFill="1" applyBorder="1" applyAlignment="1" applyProtection="1">
      <alignment horizontal="center" vertical="center"/>
      <protection/>
    </xf>
    <xf numFmtId="1" fontId="9" fillId="0" borderId="27" xfId="0" applyNumberFormat="1" applyFont="1" applyFill="1" applyBorder="1" applyAlignment="1" applyProtection="1">
      <alignment horizontal="center" vertical="center" wrapText="1"/>
      <protection/>
    </xf>
    <xf numFmtId="2" fontId="0" fillId="0" borderId="0" xfId="0" applyNumberFormat="1" applyFont="1" applyFill="1" applyAlignment="1">
      <alignment/>
    </xf>
    <xf numFmtId="182" fontId="0" fillId="0" borderId="0" xfId="0" applyNumberFormat="1" applyFont="1" applyFill="1" applyAlignment="1">
      <alignment/>
    </xf>
    <xf numFmtId="0" fontId="9" fillId="0" borderId="40" xfId="0" applyNumberFormat="1" applyFont="1" applyFill="1" applyBorder="1" applyAlignment="1" applyProtection="1">
      <alignment horizontal="left"/>
      <protection/>
    </xf>
    <xf numFmtId="1" fontId="9" fillId="0" borderId="21" xfId="0" applyNumberFormat="1" applyFont="1" applyFill="1" applyBorder="1" applyAlignment="1" applyProtection="1">
      <alignment horizontal="center" vertical="center" wrapText="1"/>
      <protection/>
    </xf>
    <xf numFmtId="1" fontId="9" fillId="0" borderId="20" xfId="0" applyNumberFormat="1" applyFont="1" applyFill="1" applyBorder="1" applyAlignment="1" applyProtection="1">
      <alignment horizontal="center" vertical="center" wrapText="1"/>
      <protection/>
    </xf>
    <xf numFmtId="49" fontId="9" fillId="0" borderId="26" xfId="0" applyNumberFormat="1" applyFont="1" applyFill="1" applyBorder="1" applyAlignment="1" applyProtection="1">
      <alignment vertical="center" wrapText="1"/>
      <protection/>
    </xf>
    <xf numFmtId="0" fontId="9" fillId="0" borderId="0" xfId="0" applyNumberFormat="1" applyFont="1" applyFill="1" applyAlignment="1">
      <alignment horizontal="right" vertical="center"/>
    </xf>
    <xf numFmtId="181" fontId="9" fillId="0" borderId="42" xfId="0" applyNumberFormat="1" applyFont="1" applyFill="1" applyBorder="1" applyAlignment="1" applyProtection="1">
      <alignment vertical="center" wrapText="1"/>
      <protection/>
    </xf>
    <xf numFmtId="183" fontId="9" fillId="0" borderId="42" xfId="0" applyNumberFormat="1" applyFont="1" applyFill="1" applyBorder="1" applyAlignment="1" applyProtection="1">
      <alignment vertical="center" wrapText="1"/>
      <protection/>
    </xf>
    <xf numFmtId="1" fontId="9" fillId="0" borderId="27" xfId="0" applyNumberFormat="1" applyFont="1" applyFill="1" applyBorder="1" applyAlignment="1" applyProtection="1">
      <alignment horizontal="center" vertical="center"/>
      <protection/>
    </xf>
    <xf numFmtId="0" fontId="9" fillId="0" borderId="40" xfId="0" applyNumberFormat="1" applyFont="1" applyFill="1" applyBorder="1" applyAlignment="1" applyProtection="1">
      <alignment horizontal="center" vertical="center" wrapText="1"/>
      <protection/>
    </xf>
    <xf numFmtId="1" fontId="9" fillId="0" borderId="32" xfId="0" applyNumberFormat="1" applyFont="1" applyFill="1" applyBorder="1" applyAlignment="1" applyProtection="1">
      <alignment horizontal="center" vertical="center"/>
      <protection/>
    </xf>
    <xf numFmtId="0" fontId="9" fillId="0" borderId="43" xfId="0" applyNumberFormat="1" applyFont="1" applyFill="1" applyBorder="1" applyAlignment="1" applyProtection="1">
      <alignment horizontal="center" vertical="center" wrapText="1"/>
      <protection/>
    </xf>
    <xf numFmtId="49" fontId="9" fillId="0" borderId="21" xfId="0" applyNumberFormat="1" applyFont="1" applyFill="1" applyBorder="1" applyAlignment="1" applyProtection="1">
      <alignment vertical="center" wrapText="1"/>
      <protection/>
    </xf>
    <xf numFmtId="0" fontId="9" fillId="0" borderId="29" xfId="0" applyNumberFormat="1" applyFont="1" applyFill="1" applyBorder="1" applyAlignment="1" applyProtection="1">
      <alignment horizontal="center" vertical="center" wrapText="1"/>
      <protection/>
    </xf>
    <xf numFmtId="1" fontId="9" fillId="0" borderId="19"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center" vertical="center"/>
    </xf>
    <xf numFmtId="0" fontId="9" fillId="0" borderId="43" xfId="0" applyNumberFormat="1" applyFont="1" applyFill="1" applyBorder="1" applyAlignment="1">
      <alignment horizontal="center" vertical="center"/>
    </xf>
    <xf numFmtId="0" fontId="9" fillId="0" borderId="29" xfId="0" applyNumberFormat="1" applyFont="1" applyFill="1" applyBorder="1" applyAlignment="1">
      <alignment horizontal="center" vertical="center"/>
    </xf>
    <xf numFmtId="0" fontId="0" fillId="11" borderId="0" xfId="0" applyNumberFormat="1" applyFont="1" applyFill="1" applyAlignment="1">
      <alignment/>
    </xf>
    <xf numFmtId="0" fontId="9" fillId="11" borderId="38" xfId="0" applyNumberFormat="1" applyFont="1" applyFill="1" applyBorder="1" applyAlignment="1" applyProtection="1">
      <alignment horizontal="center" vertical="center"/>
      <protection/>
    </xf>
    <xf numFmtId="0" fontId="9" fillId="11" borderId="39" xfId="0" applyNumberFormat="1" applyFont="1" applyFill="1" applyBorder="1" applyAlignment="1" applyProtection="1">
      <alignment horizontal="center" vertical="center"/>
      <protection/>
    </xf>
    <xf numFmtId="0" fontId="9" fillId="0" borderId="42"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vertical="center" wrapText="1"/>
      <protection/>
    </xf>
    <xf numFmtId="4" fontId="9" fillId="0" borderId="19" xfId="0" applyNumberFormat="1" applyFont="1" applyFill="1" applyBorder="1" applyAlignment="1" applyProtection="1">
      <alignment vertical="center" wrapText="1"/>
      <protection/>
    </xf>
    <xf numFmtId="0" fontId="9" fillId="11" borderId="33" xfId="0" applyNumberFormat="1" applyFont="1" applyFill="1" applyBorder="1" applyAlignment="1" applyProtection="1">
      <alignment horizontal="center" vertical="center"/>
      <protection/>
    </xf>
    <xf numFmtId="1" fontId="0" fillId="0" borderId="38" xfId="0" applyNumberFormat="1" applyFont="1" applyFill="1" applyBorder="1" applyAlignment="1">
      <alignment horizontal="center" vertical="center"/>
    </xf>
    <xf numFmtId="1" fontId="0" fillId="0" borderId="39"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0" fontId="9" fillId="11" borderId="0" xfId="0" applyNumberFormat="1" applyFont="1" applyFill="1" applyAlignment="1">
      <alignment horizontal="right"/>
    </xf>
    <xf numFmtId="0" fontId="9" fillId="0" borderId="41" xfId="0" applyNumberFormat="1" applyFont="1" applyFill="1" applyBorder="1" applyAlignment="1" applyProtection="1">
      <alignment horizontal="center" vertical="center" wrapText="1"/>
      <protection/>
    </xf>
    <xf numFmtId="0" fontId="9" fillId="11" borderId="0" xfId="0" applyNumberFormat="1" applyFont="1" applyFill="1" applyAlignment="1">
      <alignment/>
    </xf>
    <xf numFmtId="184" fontId="9" fillId="11" borderId="0" xfId="0" applyNumberFormat="1" applyFont="1" applyFill="1" applyAlignment="1">
      <alignment/>
    </xf>
    <xf numFmtId="0" fontId="9" fillId="11" borderId="21" xfId="0" applyNumberFormat="1" applyFont="1" applyFill="1" applyBorder="1" applyAlignment="1" applyProtection="1">
      <alignment horizontal="center" vertical="center"/>
      <protection/>
    </xf>
    <xf numFmtId="0" fontId="9" fillId="11" borderId="19" xfId="0" applyNumberFormat="1" applyFont="1" applyFill="1" applyBorder="1" applyAlignment="1" applyProtection="1">
      <alignment horizontal="center" vertical="center"/>
      <protection/>
    </xf>
    <xf numFmtId="1" fontId="9" fillId="0" borderId="38" xfId="0" applyNumberFormat="1" applyFont="1" applyFill="1" applyBorder="1" applyAlignment="1" applyProtection="1">
      <alignment horizontal="center" vertical="center"/>
      <protection/>
    </xf>
    <xf numFmtId="1" fontId="9" fillId="0" borderId="39" xfId="0" applyNumberFormat="1" applyFont="1" applyFill="1" applyBorder="1" applyAlignment="1" applyProtection="1">
      <alignment horizontal="center" vertical="center"/>
      <protection/>
    </xf>
    <xf numFmtId="0" fontId="9" fillId="11" borderId="32" xfId="0" applyNumberFormat="1" applyFont="1" applyFill="1" applyBorder="1" applyAlignment="1" applyProtection="1">
      <alignment horizontal="center" vertical="center"/>
      <protection/>
    </xf>
    <xf numFmtId="0" fontId="9" fillId="11" borderId="41" xfId="0" applyNumberFormat="1" applyFont="1" applyFill="1" applyBorder="1" applyAlignment="1" applyProtection="1">
      <alignment horizontal="center" vertical="center" wrapText="1"/>
      <protection/>
    </xf>
    <xf numFmtId="1" fontId="9" fillId="0" borderId="33" xfId="0" applyNumberFormat="1" applyFont="1" applyFill="1" applyBorder="1" applyAlignment="1" applyProtection="1">
      <alignment horizontal="center" vertical="center"/>
      <protection/>
    </xf>
    <xf numFmtId="0" fontId="11" fillId="11" borderId="0" xfId="0" applyNumberFormat="1" applyFont="1" applyFill="1" applyAlignment="1">
      <alignment/>
    </xf>
    <xf numFmtId="0" fontId="0" fillId="11" borderId="0" xfId="0" applyNumberFormat="1" applyFont="1" applyFill="1" applyAlignment="1">
      <alignment/>
    </xf>
    <xf numFmtId="0" fontId="9" fillId="0" borderId="23" xfId="0" applyNumberFormat="1" applyFont="1" applyFill="1" applyBorder="1" applyAlignment="1" applyProtection="1">
      <alignment horizontal="center" vertical="center" wrapText="1"/>
      <protection/>
    </xf>
    <xf numFmtId="0" fontId="11" fillId="0" borderId="0" xfId="0" applyNumberFormat="1" applyFont="1" applyFill="1" applyAlignment="1">
      <alignment/>
    </xf>
    <xf numFmtId="183" fontId="8" fillId="0" borderId="0" xfId="0" applyNumberFormat="1" applyFont="1" applyFill="1" applyBorder="1" applyAlignment="1" applyProtection="1">
      <alignment horizontal="left"/>
      <protection/>
    </xf>
    <xf numFmtId="0" fontId="8" fillId="0" borderId="38" xfId="0" applyNumberFormat="1" applyFont="1" applyFill="1" applyBorder="1" applyAlignment="1">
      <alignment horizontal="center" vertical="center"/>
    </xf>
    <xf numFmtId="0" fontId="8" fillId="0" borderId="33"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8" fillId="0" borderId="41" xfId="0" applyNumberFormat="1" applyFont="1" applyFill="1" applyBorder="1" applyAlignment="1">
      <alignment horizontal="center" vertical="center"/>
    </xf>
    <xf numFmtId="0" fontId="8" fillId="0" borderId="20" xfId="0" applyNumberFormat="1" applyFont="1" applyFill="1" applyBorder="1" applyAlignment="1">
      <alignment vertical="center"/>
    </xf>
    <xf numFmtId="181" fontId="8" fillId="0" borderId="32" xfId="0" applyNumberFormat="1" applyFont="1" applyFill="1" applyBorder="1" applyAlignment="1" applyProtection="1">
      <alignment vertical="center" wrapText="1"/>
      <protection/>
    </xf>
    <xf numFmtId="0" fontId="9" fillId="0" borderId="29" xfId="0" applyNumberFormat="1" applyFont="1" applyFill="1" applyBorder="1" applyAlignment="1">
      <alignment vertical="center"/>
    </xf>
    <xf numFmtId="1" fontId="8" fillId="0" borderId="19" xfId="0" applyNumberFormat="1" applyFont="1" applyFill="1" applyBorder="1" applyAlignment="1">
      <alignment vertical="center"/>
    </xf>
    <xf numFmtId="0" fontId="9" fillId="0" borderId="19" xfId="0" applyNumberFormat="1" applyFont="1" applyFill="1" applyBorder="1" applyAlignment="1">
      <alignment vertical="center"/>
    </xf>
    <xf numFmtId="0" fontId="9" fillId="0" borderId="32" xfId="0" applyNumberFormat="1" applyFont="1" applyFill="1" applyBorder="1" applyAlignment="1">
      <alignment vertical="center"/>
    </xf>
    <xf numFmtId="1" fontId="8" fillId="0" borderId="20" xfId="0" applyNumberFormat="1" applyFont="1" applyFill="1" applyBorder="1" applyAlignment="1">
      <alignment vertical="center"/>
    </xf>
    <xf numFmtId="181" fontId="8" fillId="0" borderId="44" xfId="0" applyNumberFormat="1" applyFont="1" applyFill="1" applyBorder="1" applyAlignment="1" applyProtection="1">
      <alignment vertical="center" wrapText="1"/>
      <protection/>
    </xf>
    <xf numFmtId="0" fontId="9" fillId="0" borderId="44" xfId="0" applyNumberFormat="1" applyFont="1" applyFill="1" applyBorder="1" applyAlignment="1">
      <alignment vertical="center"/>
    </xf>
    <xf numFmtId="0" fontId="8" fillId="0" borderId="19" xfId="0" applyNumberFormat="1" applyFont="1" applyFill="1" applyBorder="1" applyAlignment="1">
      <alignment vertical="center"/>
    </xf>
    <xf numFmtId="181" fontId="8" fillId="0" borderId="26" xfId="0" applyNumberFormat="1" applyFont="1" applyFill="1" applyBorder="1" applyAlignment="1" applyProtection="1">
      <alignment vertical="center" wrapText="1"/>
      <protection/>
    </xf>
    <xf numFmtId="0" fontId="9" fillId="0" borderId="31" xfId="0" applyNumberFormat="1" applyFont="1" applyFill="1" applyBorder="1" applyAlignment="1">
      <alignment vertical="center"/>
    </xf>
    <xf numFmtId="181" fontId="8" fillId="0" borderId="41" xfId="0" applyNumberFormat="1" applyFont="1" applyFill="1" applyBorder="1" applyAlignment="1" applyProtection="1">
      <alignment vertical="center" wrapText="1"/>
      <protection/>
    </xf>
    <xf numFmtId="181" fontId="8" fillId="0" borderId="20" xfId="0" applyNumberFormat="1" applyFont="1" applyFill="1" applyBorder="1" applyAlignment="1" applyProtection="1">
      <alignment vertical="center" wrapText="1"/>
      <protection/>
    </xf>
    <xf numFmtId="0" fontId="8" fillId="0" borderId="19" xfId="0" applyNumberFormat="1" applyFont="1" applyFill="1" applyBorder="1" applyAlignment="1">
      <alignment horizontal="center" vertical="center"/>
    </xf>
    <xf numFmtId="181" fontId="8" fillId="0" borderId="20" xfId="0" applyNumberFormat="1" applyFont="1" applyFill="1" applyBorder="1" applyAlignment="1">
      <alignment vertical="center" wrapText="1"/>
    </xf>
    <xf numFmtId="0" fontId="8" fillId="0" borderId="44" xfId="0" applyNumberFormat="1" applyFont="1" applyFill="1" applyBorder="1" applyAlignment="1">
      <alignment horizontal="center" vertical="center"/>
    </xf>
    <xf numFmtId="181" fontId="8" fillId="0" borderId="44" xfId="0" applyNumberFormat="1" applyFont="1" applyFill="1" applyBorder="1" applyAlignment="1">
      <alignment vertical="center" wrapText="1"/>
    </xf>
    <xf numFmtId="0" fontId="8" fillId="0" borderId="44" xfId="0" applyNumberFormat="1" applyFont="1" applyFill="1" applyBorder="1" applyAlignment="1">
      <alignment vertical="center"/>
    </xf>
    <xf numFmtId="181" fontId="8" fillId="0" borderId="20" xfId="0" applyNumberFormat="1" applyFont="1" applyFill="1" applyBorder="1" applyAlignment="1">
      <alignment horizontal="right" vertical="center" wrapText="1"/>
    </xf>
    <xf numFmtId="4" fontId="8" fillId="0" borderId="42" xfId="0" applyNumberFormat="1" applyFont="1" applyFill="1" applyBorder="1" applyAlignment="1" applyProtection="1">
      <alignment horizontal="center" vertical="center"/>
      <protection/>
    </xf>
    <xf numFmtId="181" fontId="8" fillId="0" borderId="22" xfId="0" applyNumberFormat="1" applyFont="1" applyFill="1" applyBorder="1" applyAlignment="1" applyProtection="1">
      <alignment vertical="center" wrapText="1"/>
      <protection/>
    </xf>
    <xf numFmtId="181" fontId="8" fillId="0" borderId="31" xfId="0" applyNumberFormat="1" applyFont="1" applyFill="1" applyBorder="1" applyAlignment="1" applyProtection="1">
      <alignment vertical="center" wrapText="1"/>
      <protection/>
    </xf>
    <xf numFmtId="0" fontId="8" fillId="11" borderId="0" xfId="0" applyNumberFormat="1" applyFont="1" applyFill="1" applyAlignment="1">
      <alignment/>
    </xf>
    <xf numFmtId="0" fontId="8" fillId="0" borderId="27" xfId="0" applyNumberFormat="1" applyFont="1" applyFill="1" applyBorder="1" applyAlignment="1" applyProtection="1">
      <alignment horizontal="center" vertical="center" wrapText="1"/>
      <protection/>
    </xf>
    <xf numFmtId="0" fontId="8" fillId="11" borderId="41"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19" xfId="0" applyNumberFormat="1" applyFont="1" applyFill="1" applyBorder="1" applyAlignment="1" applyProtection="1">
      <alignment horizontal="center" vertical="center" wrapText="1"/>
      <protection/>
    </xf>
    <xf numFmtId="49" fontId="8" fillId="0" borderId="20" xfId="0" applyNumberFormat="1" applyFont="1" applyFill="1" applyBorder="1" applyAlignment="1" applyProtection="1">
      <alignment vertical="center" wrapText="1"/>
      <protection/>
    </xf>
    <xf numFmtId="49" fontId="8" fillId="0" borderId="26" xfId="0" applyNumberFormat="1" applyFont="1" applyFill="1" applyBorder="1" applyAlignment="1" applyProtection="1">
      <alignment vertical="center" wrapText="1"/>
      <protection/>
    </xf>
    <xf numFmtId="0" fontId="8" fillId="11" borderId="0" xfId="0" applyNumberFormat="1" applyFont="1" applyFill="1" applyAlignment="1">
      <alignment/>
    </xf>
    <xf numFmtId="0" fontId="8" fillId="11" borderId="21" xfId="0" applyNumberFormat="1" applyFont="1" applyFill="1" applyBorder="1" applyAlignment="1" applyProtection="1">
      <alignment horizontal="center" vertical="center"/>
      <protection/>
    </xf>
    <xf numFmtId="0" fontId="8" fillId="11" borderId="20"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wrapText="1"/>
      <protection/>
    </xf>
    <xf numFmtId="0" fontId="8" fillId="0" borderId="4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11" borderId="0" xfId="0" applyNumberFormat="1" applyFont="1" applyFill="1" applyAlignment="1">
      <alignment horizontal="right" vertical="center"/>
    </xf>
    <xf numFmtId="181" fontId="8" fillId="0" borderId="42" xfId="0" applyNumberFormat="1" applyFont="1" applyFill="1" applyBorder="1" applyAlignment="1" applyProtection="1">
      <alignment vertical="center" wrapText="1"/>
      <protection/>
    </xf>
    <xf numFmtId="185" fontId="9" fillId="0" borderId="19" xfId="0" applyNumberFormat="1" applyFont="1" applyFill="1" applyBorder="1" applyAlignment="1" applyProtection="1">
      <alignment horizontal="center" vertical="center" wrapText="1"/>
      <protection/>
    </xf>
    <xf numFmtId="185" fontId="9" fillId="0" borderId="32" xfId="0" applyNumberFormat="1" applyFont="1" applyFill="1" applyBorder="1" applyAlignment="1" applyProtection="1">
      <alignment horizontal="center" vertical="center" wrapText="1"/>
      <protection/>
    </xf>
    <xf numFmtId="0" fontId="9" fillId="11" borderId="20" xfId="0" applyNumberFormat="1" applyFont="1" applyFill="1" applyBorder="1" applyAlignment="1" applyProtection="1">
      <alignment horizontal="center" vertical="center" wrapText="1"/>
      <protection/>
    </xf>
    <xf numFmtId="0" fontId="9" fillId="11" borderId="19" xfId="0" applyNumberFormat="1" applyFont="1" applyFill="1" applyBorder="1" applyAlignment="1" applyProtection="1">
      <alignment horizontal="center" vertical="center" wrapText="1"/>
      <protection/>
    </xf>
    <xf numFmtId="0" fontId="9" fillId="11" borderId="32" xfId="0" applyNumberFormat="1" applyFont="1" applyFill="1" applyBorder="1" applyAlignment="1" applyProtection="1">
      <alignment horizontal="center" vertical="center" wrapText="1"/>
      <protection/>
    </xf>
    <xf numFmtId="0" fontId="9" fillId="11" borderId="0" xfId="0" applyNumberFormat="1" applyFont="1" applyFill="1" applyAlignment="1" applyProtection="1">
      <alignment horizontal="right" vertical="center"/>
      <protection/>
    </xf>
    <xf numFmtId="183" fontId="8" fillId="0" borderId="19" xfId="0" applyNumberFormat="1" applyFont="1" applyFill="1" applyBorder="1" applyAlignment="1" applyProtection="1">
      <alignment vertical="center" wrapText="1"/>
      <protection/>
    </xf>
    <xf numFmtId="181" fontId="8" fillId="0" borderId="19" xfId="0" applyNumberFormat="1" applyFont="1" applyFill="1" applyBorder="1" applyAlignment="1" applyProtection="1">
      <alignment vertical="center" wrapText="1"/>
      <protection/>
    </xf>
    <xf numFmtId="183" fontId="8" fillId="0" borderId="32" xfId="0" applyNumberFormat="1" applyFont="1" applyFill="1" applyBorder="1" applyAlignment="1" applyProtection="1">
      <alignment vertical="center" wrapText="1"/>
      <protection/>
    </xf>
    <xf numFmtId="0" fontId="8" fillId="0" borderId="29" xfId="0" applyNumberFormat="1" applyFont="1" applyFill="1" applyBorder="1" applyAlignment="1">
      <alignment vertical="center"/>
    </xf>
    <xf numFmtId="183" fontId="8" fillId="0" borderId="42" xfId="0" applyNumberFormat="1" applyFont="1" applyFill="1" applyBorder="1" applyAlignment="1" applyProtection="1">
      <alignment vertical="center" wrapText="1"/>
      <protection/>
    </xf>
    <xf numFmtId="181" fontId="8" fillId="0" borderId="19" xfId="0" applyNumberFormat="1" applyFont="1" applyFill="1" applyBorder="1" applyAlignment="1">
      <alignment vertical="center" wrapText="1"/>
    </xf>
    <xf numFmtId="181" fontId="8" fillId="0" borderId="19" xfId="0" applyNumberFormat="1" applyFont="1" applyFill="1" applyBorder="1" applyAlignment="1">
      <alignment horizontal="right" vertical="center" wrapText="1"/>
    </xf>
    <xf numFmtId="0" fontId="11" fillId="0" borderId="0" xfId="0" applyNumberFormat="1" applyFont="1" applyFill="1" applyAlignment="1">
      <alignment horizontal="center"/>
    </xf>
    <xf numFmtId="186" fontId="0" fillId="0" borderId="0" xfId="0" applyNumberFormat="1" applyFont="1" applyFill="1" applyAlignment="1">
      <alignment/>
    </xf>
    <xf numFmtId="1" fontId="12" fillId="0" borderId="0" xfId="0" applyNumberFormat="1" applyFont="1" applyFill="1" applyAlignment="1">
      <alignment/>
    </xf>
    <xf numFmtId="187"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xf>
    <xf numFmtId="1" fontId="9"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131">
    <cellStyle name="Normal" xfId="0"/>
    <cellStyle name="60% - Accent3 1" xfId="15"/>
    <cellStyle name="40% - Accent6 1" xfId="16"/>
    <cellStyle name="40% - Accent6 1 1" xfId="17"/>
    <cellStyle name="40% - Accent4 1" xfId="18"/>
    <cellStyle name="40% - Accent3 1" xfId="19"/>
    <cellStyle name="40% - Accent2 1 1" xfId="20"/>
    <cellStyle name="20% - Accent6 1 1" xfId="21"/>
    <cellStyle name="20% - Accent6 1" xfId="22"/>
    <cellStyle name="20% - Accent4 1 1" xfId="23"/>
    <cellStyle name="40% - Accent5 1" xfId="24"/>
    <cellStyle name="20% - Accent3 1 1" xfId="25"/>
    <cellStyle name="20% - Accent1 1 1" xfId="26"/>
    <cellStyle name="20% - Accent5 1 1" xfId="27"/>
    <cellStyle name="20% - Accent1 1" xfId="28"/>
    <cellStyle name="40% - Accent2 1" xfId="29"/>
    <cellStyle name="40% - Accent4 1 1" xfId="30"/>
    <cellStyle name="20% - Accent2 1" xfId="31"/>
    <cellStyle name="Check Cell 1 1" xfId="32"/>
    <cellStyle name="20% - Accent3 1" xfId="33"/>
    <cellStyle name="20% - Accent4 1" xfId="34"/>
    <cellStyle name="60% - Accent2 1" xfId="35"/>
    <cellStyle name="40% - Accent1 1 1" xfId="36"/>
    <cellStyle name="Accent2 1" xfId="37"/>
    <cellStyle name="20% - Accent5 1" xfId="38"/>
    <cellStyle name="60% - Accent3 1 1" xfId="39"/>
    <cellStyle name="60% - Accent4 1" xfId="40"/>
    <cellStyle name="60% - Accent5 1" xfId="41"/>
    <cellStyle name="60% - Accent6 1" xfId="42"/>
    <cellStyle name="60% - Accent6 1 1" xfId="43"/>
    <cellStyle name="Linked Cell 1" xfId="44"/>
    <cellStyle name="Calculation 1 1" xfId="45"/>
    <cellStyle name="强调文字颜色 3" xfId="46"/>
    <cellStyle name="40% - 强调文字颜色 2" xfId="47"/>
    <cellStyle name="Neutral 1 1" xfId="48"/>
    <cellStyle name="60% - 强调文字颜色 2" xfId="49"/>
    <cellStyle name="40% - 强调文字颜色 1" xfId="50"/>
    <cellStyle name="60% - Accent4 1 1" xfId="51"/>
    <cellStyle name="强调文字颜色 2" xfId="52"/>
    <cellStyle name="适中" xfId="53"/>
    <cellStyle name="Heading 4 1" xfId="54"/>
    <cellStyle name="强调文字颜色 1" xfId="55"/>
    <cellStyle name="标题 4" xfId="56"/>
    <cellStyle name="Explanatory Text 1" xfId="57"/>
    <cellStyle name="好" xfId="58"/>
    <cellStyle name="60% - Accent1 1 1" xfId="59"/>
    <cellStyle name="Note 1 1" xfId="60"/>
    <cellStyle name="标题" xfId="61"/>
    <cellStyle name="Input 1 1" xfId="62"/>
    <cellStyle name="60% - 强调文字颜色 3" xfId="63"/>
    <cellStyle name="Accent4 1 1" xfId="64"/>
    <cellStyle name="60% - 强调文字颜色 1" xfId="65"/>
    <cellStyle name="链接单元格" xfId="66"/>
    <cellStyle name="Good 1 1" xfId="67"/>
    <cellStyle name="检查单元格" xfId="68"/>
    <cellStyle name="40% - 强调文字颜色 3" xfId="69"/>
    <cellStyle name="40% - Accent1 1" xfId="70"/>
    <cellStyle name="强调文字颜色 4" xfId="71"/>
    <cellStyle name="Comma [0]" xfId="72"/>
    <cellStyle name="Followed Hyperlink" xfId="73"/>
    <cellStyle name="计算" xfId="74"/>
    <cellStyle name="40% - Accent3 1 1" xfId="75"/>
    <cellStyle name="Warning Text 1" xfId="76"/>
    <cellStyle name="20% - 强调文字颜色 4" xfId="77"/>
    <cellStyle name="差" xfId="78"/>
    <cellStyle name="Currency" xfId="79"/>
    <cellStyle name="20% - 强调文字颜色 3" xfId="80"/>
    <cellStyle name="60% - 强调文字颜色 6" xfId="81"/>
    <cellStyle name="Hyperlink" xfId="82"/>
    <cellStyle name="Explanatory Text 1 1" xfId="83"/>
    <cellStyle name="标题 1" xfId="84"/>
    <cellStyle name="Calculation 1" xfId="85"/>
    <cellStyle name="Neutral 1" xfId="86"/>
    <cellStyle name="60% - Accent5 1 1" xfId="87"/>
    <cellStyle name="输入" xfId="88"/>
    <cellStyle name="60% - 强调文字颜色 5" xfId="89"/>
    <cellStyle name="60% - Accent1 1" xfId="90"/>
    <cellStyle name="Note 1" xfId="91"/>
    <cellStyle name="20% - 强调文字颜色 2" xfId="92"/>
    <cellStyle name="Check Cell 1" xfId="93"/>
    <cellStyle name="Accent6 1 1" xfId="94"/>
    <cellStyle name="Accent5 1" xfId="95"/>
    <cellStyle name="警告文本" xfId="96"/>
    <cellStyle name="注释" xfId="97"/>
    <cellStyle name="60% - 强调文字颜色 4" xfId="98"/>
    <cellStyle name="Title 1 1" xfId="99"/>
    <cellStyle name="Heading 4 1 1" xfId="100"/>
    <cellStyle name="20% - Accent2 1 1" xfId="101"/>
    <cellStyle name="Total 1" xfId="102"/>
    <cellStyle name="标题 2" xfId="103"/>
    <cellStyle name="Comma" xfId="104"/>
    <cellStyle name="60% - Accent2 1 1" xfId="105"/>
    <cellStyle name="20% - 强调文字颜色 1" xfId="106"/>
    <cellStyle name="Percent" xfId="107"/>
    <cellStyle name="Accent2 1 1" xfId="108"/>
    <cellStyle name="汇总" xfId="109"/>
    <cellStyle name="Total 1 1" xfId="110"/>
    <cellStyle name="解释性文本" xfId="111"/>
    <cellStyle name="Warning Text 1 1" xfId="112"/>
    <cellStyle name="标题 3" xfId="113"/>
    <cellStyle name="输出" xfId="114"/>
    <cellStyle name="40% - 强调文字颜色 4" xfId="115"/>
    <cellStyle name="40% - Accent5 1 1" xfId="116"/>
    <cellStyle name="强调文字颜色 5" xfId="117"/>
    <cellStyle name="Heading 3 1" xfId="118"/>
    <cellStyle name="20% - 强调文字颜色 5" xfId="119"/>
    <cellStyle name="Good 1" xfId="120"/>
    <cellStyle name="Currency [0]" xfId="121"/>
    <cellStyle name="40% - 强调文字颜色 5" xfId="122"/>
    <cellStyle name="强调文字颜色 6" xfId="123"/>
    <cellStyle name="Heading 1 1" xfId="124"/>
    <cellStyle name="20% - 强调文字颜色 6" xfId="125"/>
    <cellStyle name="Bad 1 1" xfId="126"/>
    <cellStyle name="Accent6 1" xfId="127"/>
    <cellStyle name="40% - 强调文字颜色 6" xfId="128"/>
    <cellStyle name="Title 1" xfId="129"/>
    <cellStyle name="Output 1" xfId="130"/>
    <cellStyle name="Linked Cell 1 1" xfId="131"/>
    <cellStyle name="Output 1 1" xfId="132"/>
    <cellStyle name="Input 1" xfId="133"/>
    <cellStyle name="Heading 3 1 1" xfId="134"/>
    <cellStyle name="Heading 2 1" xfId="135"/>
    <cellStyle name="Heading 1 1 1" xfId="136"/>
    <cellStyle name="Bad 1" xfId="137"/>
    <cellStyle name="Heading 2 1 1" xfId="138"/>
    <cellStyle name="Accent3 1" xfId="139"/>
    <cellStyle name="Accent5 1 1" xfId="140"/>
    <cellStyle name="Accent4 1" xfId="141"/>
    <cellStyle name="Accent3 1 1" xfId="142"/>
    <cellStyle name="Accent1 1 1" xfId="143"/>
    <cellStyle name="Accent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7;&#20316;&#65288;&#31508;&#65289;\1&#39044;&#31639;&#31649;&#29702;\&#36864;&#24441;&#20891;&#20154;&#20107;&#21153;&#21381;\2019&#24180;\&#37096;&#38376;&#39044;&#31639;\&#20844;&#24320;\&#22235;&#24029;&#30465;&#36864;&#24441;&#20891;&#20154;&#20107;&#21153;&#21381;&#37096;&#38376;&#39044;&#31639;&#20844;&#24320;&#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1"/>
      <sheetName val="1-1"/>
      <sheetName val="1-2"/>
      <sheetName val="2"/>
      <sheetName val="2-1"/>
      <sheetName val="3"/>
      <sheetName val="3-1"/>
      <sheetName val="3-2"/>
      <sheetName val="3-3"/>
      <sheetName val="4"/>
      <sheetName val="4-1"/>
      <sheetName val="5"/>
      <sheetName val="6"/>
    </sheetNames>
    <sheetDataSet>
      <sheetData sheetId="4">
        <row r="7">
          <cell r="B7">
            <v>12966.440000000002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9" sqref="A9"/>
    </sheetView>
  </sheetViews>
  <sheetFormatPr defaultColWidth="9.33203125" defaultRowHeight="11.25"/>
  <cols>
    <col min="1" max="1" width="163.83203125" style="0" customWidth="1"/>
  </cols>
  <sheetData>
    <row r="1" ht="15.75">
      <c r="A1" s="209"/>
    </row>
    <row r="3" ht="63.75" customHeight="1">
      <c r="A3" s="210" t="s">
        <v>0</v>
      </c>
    </row>
    <row r="4" ht="107.25" customHeight="1">
      <c r="A4" s="211" t="s">
        <v>1</v>
      </c>
    </row>
    <row r="5" ht="409.5" customHeight="1" hidden="1">
      <c r="A5" s="212"/>
    </row>
    <row r="6" ht="21.75">
      <c r="A6" s="213"/>
    </row>
    <row r="7" ht="57" customHeight="1">
      <c r="A7" s="213"/>
    </row>
    <row r="8" ht="78" customHeight="1"/>
    <row r="9" ht="82.5" customHeight="1">
      <c r="A9" s="214"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10" sqref="D10"/>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5"/>
      <c r="B1" s="85"/>
      <c r="C1" s="85"/>
      <c r="D1" s="85"/>
      <c r="E1" s="92"/>
      <c r="F1" s="85"/>
      <c r="G1" s="85"/>
      <c r="H1" s="93" t="s">
        <v>433</v>
      </c>
    </row>
    <row r="2" spans="1:8" ht="25.5" customHeight="1">
      <c r="A2" s="61" t="s">
        <v>434</v>
      </c>
      <c r="B2" s="61"/>
      <c r="C2" s="61"/>
      <c r="D2" s="61"/>
      <c r="E2" s="61"/>
      <c r="F2" s="61"/>
      <c r="G2" s="61"/>
      <c r="H2" s="61"/>
    </row>
    <row r="3" spans="1:8" ht="19.5" customHeight="1">
      <c r="A3" s="62" t="s">
        <v>0</v>
      </c>
      <c r="B3" s="86"/>
      <c r="C3" s="86"/>
      <c r="D3" s="86"/>
      <c r="E3" s="86"/>
      <c r="F3" s="86"/>
      <c r="G3" s="86"/>
      <c r="H3" s="75" t="s">
        <v>5</v>
      </c>
    </row>
    <row r="4" spans="1:8" ht="19.5" customHeight="1">
      <c r="A4" s="87" t="s">
        <v>435</v>
      </c>
      <c r="B4" s="87" t="s">
        <v>436</v>
      </c>
      <c r="C4" s="77" t="s">
        <v>437</v>
      </c>
      <c r="D4" s="77"/>
      <c r="E4" s="82"/>
      <c r="F4" s="82"/>
      <c r="G4" s="82"/>
      <c r="H4" s="77"/>
    </row>
    <row r="5" spans="1:8" ht="19.5" customHeight="1">
      <c r="A5" s="87"/>
      <c r="B5" s="87"/>
      <c r="C5" s="88" t="s">
        <v>58</v>
      </c>
      <c r="D5" s="78" t="s">
        <v>279</v>
      </c>
      <c r="E5" s="102" t="s">
        <v>438</v>
      </c>
      <c r="F5" s="103"/>
      <c r="G5" s="104"/>
      <c r="H5" s="105" t="s">
        <v>284</v>
      </c>
    </row>
    <row r="6" spans="1:8" ht="33.75" customHeight="1">
      <c r="A6" s="80"/>
      <c r="B6" s="80"/>
      <c r="C6" s="89"/>
      <c r="D6" s="81"/>
      <c r="E6" s="97" t="s">
        <v>73</v>
      </c>
      <c r="F6" s="98" t="s">
        <v>439</v>
      </c>
      <c r="G6" s="99" t="s">
        <v>440</v>
      </c>
      <c r="H6" s="100"/>
    </row>
    <row r="7" spans="1:13" ht="19.5" customHeight="1">
      <c r="A7" s="72" t="s">
        <v>38</v>
      </c>
      <c r="B7" s="90" t="s">
        <v>58</v>
      </c>
      <c r="C7" s="84">
        <f aca="true" t="shared" si="0" ref="C7:C19">SUM(D7,F7:H7)</f>
        <v>106.69999999999999</v>
      </c>
      <c r="D7" s="91">
        <v>20</v>
      </c>
      <c r="E7" s="91">
        <f aca="true" t="shared" si="1" ref="E7:E19">SUM(F7:G7)</f>
        <v>64.02</v>
      </c>
      <c r="F7" s="91">
        <v>0</v>
      </c>
      <c r="G7" s="83">
        <v>64.02</v>
      </c>
      <c r="H7" s="101">
        <v>22.68</v>
      </c>
      <c r="L7" s="106"/>
      <c r="M7" s="107"/>
    </row>
    <row r="8" spans="1:13" ht="19.5" customHeight="1">
      <c r="A8" s="72" t="s">
        <v>38</v>
      </c>
      <c r="B8" s="90" t="s">
        <v>81</v>
      </c>
      <c r="C8" s="84">
        <f t="shared" si="0"/>
        <v>56.92</v>
      </c>
      <c r="D8" s="91">
        <v>20</v>
      </c>
      <c r="E8" s="91">
        <f t="shared" si="1"/>
        <v>20</v>
      </c>
      <c r="F8" s="91">
        <v>0</v>
      </c>
      <c r="G8" s="83">
        <v>20</v>
      </c>
      <c r="H8" s="101">
        <v>16.92</v>
      </c>
      <c r="L8" s="106"/>
      <c r="M8" s="106"/>
    </row>
    <row r="9" spans="1:8" ht="19.5" customHeight="1">
      <c r="A9" s="72" t="s">
        <v>86</v>
      </c>
      <c r="B9" s="90" t="s">
        <v>82</v>
      </c>
      <c r="C9" s="84">
        <f t="shared" si="0"/>
        <v>56.92</v>
      </c>
      <c r="D9" s="91">
        <v>20</v>
      </c>
      <c r="E9" s="91">
        <f t="shared" si="1"/>
        <v>20</v>
      </c>
      <c r="F9" s="91">
        <v>0</v>
      </c>
      <c r="G9" s="83">
        <v>20</v>
      </c>
      <c r="H9" s="101">
        <v>16.92</v>
      </c>
    </row>
    <row r="10" spans="1:8" ht="19.5" customHeight="1">
      <c r="A10" s="72" t="s">
        <v>38</v>
      </c>
      <c r="B10" s="90" t="s">
        <v>108</v>
      </c>
      <c r="C10" s="84">
        <f t="shared" si="0"/>
        <v>0.77</v>
      </c>
      <c r="D10" s="91">
        <v>0</v>
      </c>
      <c r="E10" s="91">
        <f t="shared" si="1"/>
        <v>0</v>
      </c>
      <c r="F10" s="91">
        <v>0</v>
      </c>
      <c r="G10" s="83">
        <v>0</v>
      </c>
      <c r="H10" s="101">
        <v>0.77</v>
      </c>
    </row>
    <row r="11" spans="1:8" ht="19.5" customHeight="1">
      <c r="A11" s="72" t="s">
        <v>110</v>
      </c>
      <c r="B11" s="90" t="s">
        <v>109</v>
      </c>
      <c r="C11" s="84">
        <f t="shared" si="0"/>
        <v>0.77</v>
      </c>
      <c r="D11" s="91">
        <v>0</v>
      </c>
      <c r="E11" s="91">
        <f t="shared" si="1"/>
        <v>0</v>
      </c>
      <c r="F11" s="91">
        <v>0</v>
      </c>
      <c r="G11" s="83">
        <v>0</v>
      </c>
      <c r="H11" s="101">
        <v>0.77</v>
      </c>
    </row>
    <row r="12" spans="1:8" ht="19.5" customHeight="1">
      <c r="A12" s="72" t="s">
        <v>38</v>
      </c>
      <c r="B12" s="90" t="s">
        <v>118</v>
      </c>
      <c r="C12" s="84">
        <f t="shared" si="0"/>
        <v>23</v>
      </c>
      <c r="D12" s="91">
        <v>0</v>
      </c>
      <c r="E12" s="91">
        <f t="shared" si="1"/>
        <v>20</v>
      </c>
      <c r="F12" s="91">
        <v>0</v>
      </c>
      <c r="G12" s="83">
        <v>20</v>
      </c>
      <c r="H12" s="101">
        <v>3</v>
      </c>
    </row>
    <row r="13" spans="1:8" ht="19.5" customHeight="1">
      <c r="A13" s="72" t="s">
        <v>120</v>
      </c>
      <c r="B13" s="90" t="s">
        <v>119</v>
      </c>
      <c r="C13" s="84">
        <f t="shared" si="0"/>
        <v>11</v>
      </c>
      <c r="D13" s="91">
        <v>0</v>
      </c>
      <c r="E13" s="91">
        <f t="shared" si="1"/>
        <v>10</v>
      </c>
      <c r="F13" s="91">
        <v>0</v>
      </c>
      <c r="G13" s="83">
        <v>10</v>
      </c>
      <c r="H13" s="101">
        <v>1</v>
      </c>
    </row>
    <row r="14" spans="1:8" ht="19.5" customHeight="1">
      <c r="A14" s="72" t="s">
        <v>122</v>
      </c>
      <c r="B14" s="90" t="s">
        <v>121</v>
      </c>
      <c r="C14" s="84">
        <f t="shared" si="0"/>
        <v>12</v>
      </c>
      <c r="D14" s="91">
        <v>0</v>
      </c>
      <c r="E14" s="91">
        <f t="shared" si="1"/>
        <v>10</v>
      </c>
      <c r="F14" s="91">
        <v>0</v>
      </c>
      <c r="G14" s="83">
        <v>10</v>
      </c>
      <c r="H14" s="101">
        <v>2</v>
      </c>
    </row>
    <row r="15" spans="1:8" ht="19.5" customHeight="1">
      <c r="A15" s="72" t="s">
        <v>38</v>
      </c>
      <c r="B15" s="90" t="s">
        <v>123</v>
      </c>
      <c r="C15" s="84">
        <f t="shared" si="0"/>
        <v>19.96</v>
      </c>
      <c r="D15" s="91">
        <v>0</v>
      </c>
      <c r="E15" s="91">
        <f t="shared" si="1"/>
        <v>18.52</v>
      </c>
      <c r="F15" s="91">
        <v>0</v>
      </c>
      <c r="G15" s="83">
        <v>18.52</v>
      </c>
      <c r="H15" s="101">
        <v>1.44</v>
      </c>
    </row>
    <row r="16" spans="1:8" ht="19.5" customHeight="1">
      <c r="A16" s="72" t="s">
        <v>125</v>
      </c>
      <c r="B16" s="90" t="s">
        <v>124</v>
      </c>
      <c r="C16" s="84">
        <f t="shared" si="0"/>
        <v>13.959999999999999</v>
      </c>
      <c r="D16" s="91">
        <v>0</v>
      </c>
      <c r="E16" s="91">
        <f t="shared" si="1"/>
        <v>12.52</v>
      </c>
      <c r="F16" s="91">
        <v>0</v>
      </c>
      <c r="G16" s="83">
        <v>12.52</v>
      </c>
      <c r="H16" s="101">
        <v>1.44</v>
      </c>
    </row>
    <row r="17" spans="1:8" ht="19.5" customHeight="1">
      <c r="A17" s="72" t="s">
        <v>136</v>
      </c>
      <c r="B17" s="90" t="s">
        <v>135</v>
      </c>
      <c r="C17" s="84">
        <f t="shared" si="0"/>
        <v>6</v>
      </c>
      <c r="D17" s="91">
        <v>0</v>
      </c>
      <c r="E17" s="91">
        <f t="shared" si="1"/>
        <v>6</v>
      </c>
      <c r="F17" s="91">
        <v>0</v>
      </c>
      <c r="G17" s="83">
        <v>6</v>
      </c>
      <c r="H17" s="101">
        <v>0</v>
      </c>
    </row>
    <row r="18" spans="1:8" ht="19.5" customHeight="1">
      <c r="A18" s="72" t="s">
        <v>38</v>
      </c>
      <c r="B18" s="90" t="s">
        <v>143</v>
      </c>
      <c r="C18" s="84">
        <f t="shared" si="0"/>
        <v>6.05</v>
      </c>
      <c r="D18" s="91">
        <v>0</v>
      </c>
      <c r="E18" s="91">
        <f t="shared" si="1"/>
        <v>5.5</v>
      </c>
      <c r="F18" s="91">
        <v>0</v>
      </c>
      <c r="G18" s="83">
        <v>5.5</v>
      </c>
      <c r="H18" s="101">
        <v>0.55</v>
      </c>
    </row>
    <row r="19" spans="1:8" ht="19.5" customHeight="1">
      <c r="A19" s="72" t="s">
        <v>145</v>
      </c>
      <c r="B19" s="90" t="s">
        <v>144</v>
      </c>
      <c r="C19" s="84">
        <f t="shared" si="0"/>
        <v>6.05</v>
      </c>
      <c r="D19" s="91">
        <v>0</v>
      </c>
      <c r="E19" s="91">
        <f t="shared" si="1"/>
        <v>5.5</v>
      </c>
      <c r="F19" s="91">
        <v>0</v>
      </c>
      <c r="G19" s="83">
        <v>5.5</v>
      </c>
      <c r="H19" s="101">
        <v>0.55</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7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0"/>
  <sheetViews>
    <sheetView showGridLines="0" showZeros="0" workbookViewId="0" topLeftCell="E1">
      <selection activeCell="E17" sqref="E17"/>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9"/>
      <c r="B1" s="60"/>
      <c r="C1" s="60"/>
      <c r="D1" s="60"/>
      <c r="E1" s="60"/>
      <c r="F1" s="60"/>
      <c r="G1" s="60"/>
      <c r="H1" s="73" t="s">
        <v>441</v>
      </c>
    </row>
    <row r="2" spans="1:8" ht="19.5" customHeight="1">
      <c r="A2" s="61" t="s">
        <v>442</v>
      </c>
      <c r="B2" s="61"/>
      <c r="C2" s="61"/>
      <c r="D2" s="61"/>
      <c r="E2" s="61"/>
      <c r="F2" s="61"/>
      <c r="G2" s="61"/>
      <c r="H2" s="61"/>
    </row>
    <row r="3" spans="1:8" ht="19.5" customHeight="1">
      <c r="A3" s="62" t="s">
        <v>0</v>
      </c>
      <c r="B3" s="63"/>
      <c r="C3" s="63"/>
      <c r="D3" s="63"/>
      <c r="E3" s="63"/>
      <c r="F3" s="74"/>
      <c r="G3" s="74"/>
      <c r="H3" s="75" t="s">
        <v>5</v>
      </c>
    </row>
    <row r="4" spans="1:8" ht="19.5" customHeight="1">
      <c r="A4" s="64" t="s">
        <v>57</v>
      </c>
      <c r="B4" s="65"/>
      <c r="C4" s="65"/>
      <c r="D4" s="65"/>
      <c r="E4" s="66"/>
      <c r="F4" s="76" t="s">
        <v>443</v>
      </c>
      <c r="G4" s="77"/>
      <c r="H4" s="77"/>
    </row>
    <row r="5" spans="1:8" ht="19.5" customHeight="1">
      <c r="A5" s="64" t="s">
        <v>68</v>
      </c>
      <c r="B5" s="65"/>
      <c r="C5" s="66"/>
      <c r="D5" s="67" t="s">
        <v>69</v>
      </c>
      <c r="E5" s="78" t="s">
        <v>153</v>
      </c>
      <c r="F5" s="79" t="s">
        <v>58</v>
      </c>
      <c r="G5" s="79" t="s">
        <v>149</v>
      </c>
      <c r="H5" s="77" t="s">
        <v>150</v>
      </c>
    </row>
    <row r="6" spans="1:8" ht="19.5" customHeight="1">
      <c r="A6" s="68" t="s">
        <v>78</v>
      </c>
      <c r="B6" s="69" t="s">
        <v>79</v>
      </c>
      <c r="C6" s="70" t="s">
        <v>80</v>
      </c>
      <c r="D6" s="71"/>
      <c r="E6" s="80"/>
      <c r="F6" s="81"/>
      <c r="G6" s="81"/>
      <c r="H6" s="82"/>
    </row>
    <row r="7" spans="1:8" ht="19.5" customHeight="1">
      <c r="A7" s="72" t="s">
        <v>38</v>
      </c>
      <c r="B7" s="72" t="s">
        <v>38</v>
      </c>
      <c r="C7" s="72" t="s">
        <v>38</v>
      </c>
      <c r="D7" s="72" t="s">
        <v>38</v>
      </c>
      <c r="E7" s="72" t="s">
        <v>58</v>
      </c>
      <c r="F7" s="83">
        <f>SUM(G7:H7)</f>
        <v>578</v>
      </c>
      <c r="G7" s="84">
        <v>0</v>
      </c>
      <c r="H7" s="83">
        <v>578</v>
      </c>
    </row>
    <row r="8" spans="1:8" ht="19.5" customHeight="1">
      <c r="A8" s="72" t="s">
        <v>38</v>
      </c>
      <c r="B8" s="72" t="s">
        <v>38</v>
      </c>
      <c r="C8" s="72" t="s">
        <v>38</v>
      </c>
      <c r="D8" s="72" t="s">
        <v>38</v>
      </c>
      <c r="E8" s="72" t="s">
        <v>123</v>
      </c>
      <c r="F8" s="83">
        <f>SUM(G8:H8)</f>
        <v>578</v>
      </c>
      <c r="G8" s="84">
        <v>0</v>
      </c>
      <c r="H8" s="83">
        <v>578</v>
      </c>
    </row>
    <row r="9" spans="1:8" ht="19.5" customHeight="1">
      <c r="A9" s="72" t="s">
        <v>38</v>
      </c>
      <c r="B9" s="72" t="s">
        <v>38</v>
      </c>
      <c r="C9" s="72" t="s">
        <v>38</v>
      </c>
      <c r="D9" s="72" t="s">
        <v>38</v>
      </c>
      <c r="E9" s="72" t="s">
        <v>137</v>
      </c>
      <c r="F9" s="83">
        <f>SUM(G9:H9)</f>
        <v>578</v>
      </c>
      <c r="G9" s="84">
        <v>0</v>
      </c>
      <c r="H9" s="83">
        <v>578</v>
      </c>
    </row>
    <row r="10" spans="1:8" ht="19.5" customHeight="1">
      <c r="A10" s="72" t="s">
        <v>140</v>
      </c>
      <c r="B10" s="72" t="s">
        <v>141</v>
      </c>
      <c r="C10" s="72" t="s">
        <v>85</v>
      </c>
      <c r="D10" s="72" t="s">
        <v>138</v>
      </c>
      <c r="E10" s="72" t="s">
        <v>142</v>
      </c>
      <c r="F10" s="83">
        <f>SUM(G10:H10)</f>
        <v>578</v>
      </c>
      <c r="G10" s="84">
        <v>0</v>
      </c>
      <c r="H10" s="83">
        <v>578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3" sqref="A3"/>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5"/>
      <c r="B1" s="85"/>
      <c r="C1" s="85"/>
      <c r="D1" s="85"/>
      <c r="E1" s="92"/>
      <c r="F1" s="85"/>
      <c r="G1" s="85"/>
      <c r="H1" s="93" t="s">
        <v>444</v>
      </c>
    </row>
    <row r="2" spans="1:8" ht="25.5" customHeight="1">
      <c r="A2" s="61" t="s">
        <v>445</v>
      </c>
      <c r="B2" s="61"/>
      <c r="C2" s="61"/>
      <c r="D2" s="61"/>
      <c r="E2" s="61"/>
      <c r="F2" s="61"/>
      <c r="G2" s="61"/>
      <c r="H2" s="61"/>
    </row>
    <row r="3" spans="1:8" ht="19.5" customHeight="1">
      <c r="A3" s="62" t="s">
        <v>0</v>
      </c>
      <c r="B3" s="86"/>
      <c r="C3" s="86"/>
      <c r="D3" s="86"/>
      <c r="E3" s="86"/>
      <c r="F3" s="86"/>
      <c r="G3" s="86"/>
      <c r="H3" s="75" t="s">
        <v>5</v>
      </c>
    </row>
    <row r="4" spans="1:8" ht="19.5" customHeight="1">
      <c r="A4" s="87" t="s">
        <v>435</v>
      </c>
      <c r="B4" s="87" t="s">
        <v>436</v>
      </c>
      <c r="C4" s="77" t="s">
        <v>437</v>
      </c>
      <c r="D4" s="77"/>
      <c r="E4" s="77"/>
      <c r="F4" s="77"/>
      <c r="G4" s="77"/>
      <c r="H4" s="77"/>
    </row>
    <row r="5" spans="1:8" ht="19.5" customHeight="1">
      <c r="A5" s="87"/>
      <c r="B5" s="87"/>
      <c r="C5" s="88" t="s">
        <v>58</v>
      </c>
      <c r="D5" s="78" t="s">
        <v>279</v>
      </c>
      <c r="E5" s="94" t="s">
        <v>438</v>
      </c>
      <c r="F5" s="95"/>
      <c r="G5" s="95"/>
      <c r="H5" s="96" t="s">
        <v>284</v>
      </c>
    </row>
    <row r="6" spans="1:8" ht="33.75" customHeight="1">
      <c r="A6" s="80"/>
      <c r="B6" s="80"/>
      <c r="C6" s="89"/>
      <c r="D6" s="81"/>
      <c r="E6" s="97" t="s">
        <v>73</v>
      </c>
      <c r="F6" s="98" t="s">
        <v>439</v>
      </c>
      <c r="G6" s="99" t="s">
        <v>440</v>
      </c>
      <c r="H6" s="100"/>
    </row>
    <row r="7" spans="1:8" ht="19.5" customHeight="1">
      <c r="A7" s="72" t="s">
        <v>38</v>
      </c>
      <c r="B7" s="90" t="s">
        <v>38</v>
      </c>
      <c r="C7" s="84">
        <f aca="true" t="shared" si="0" ref="C7:C16">SUM(D7,F7:H7)</f>
        <v>0</v>
      </c>
      <c r="D7" s="91" t="s">
        <v>38</v>
      </c>
      <c r="E7" s="91">
        <f aca="true" t="shared" si="1" ref="E7:E16">SUM(F7:G7)</f>
        <v>0</v>
      </c>
      <c r="F7" s="91" t="s">
        <v>38</v>
      </c>
      <c r="G7" s="83" t="s">
        <v>38</v>
      </c>
      <c r="H7" s="101" t="s">
        <v>38</v>
      </c>
    </row>
    <row r="8" spans="1:8" ht="19.5" customHeight="1">
      <c r="A8" s="72" t="s">
        <v>38</v>
      </c>
      <c r="B8" s="90" t="s">
        <v>38</v>
      </c>
      <c r="C8" s="84">
        <f t="shared" si="0"/>
        <v>0</v>
      </c>
      <c r="D8" s="91" t="s">
        <v>38</v>
      </c>
      <c r="E8" s="91">
        <f t="shared" si="1"/>
        <v>0</v>
      </c>
      <c r="F8" s="91" t="s">
        <v>38</v>
      </c>
      <c r="G8" s="83" t="s">
        <v>38</v>
      </c>
      <c r="H8" s="101" t="s">
        <v>38</v>
      </c>
    </row>
    <row r="9" spans="1:8" ht="19.5" customHeight="1">
      <c r="A9" s="72" t="s">
        <v>38</v>
      </c>
      <c r="B9" s="90" t="s">
        <v>38</v>
      </c>
      <c r="C9" s="84">
        <f t="shared" si="0"/>
        <v>0</v>
      </c>
      <c r="D9" s="91" t="s">
        <v>38</v>
      </c>
      <c r="E9" s="91">
        <f t="shared" si="1"/>
        <v>0</v>
      </c>
      <c r="F9" s="91" t="s">
        <v>38</v>
      </c>
      <c r="G9" s="83" t="s">
        <v>38</v>
      </c>
      <c r="H9" s="101" t="s">
        <v>38</v>
      </c>
    </row>
    <row r="10" spans="1:8" ht="19.5" customHeight="1">
      <c r="A10" s="72" t="s">
        <v>38</v>
      </c>
      <c r="B10" s="90" t="s">
        <v>38</v>
      </c>
      <c r="C10" s="84">
        <f t="shared" si="0"/>
        <v>0</v>
      </c>
      <c r="D10" s="91" t="s">
        <v>38</v>
      </c>
      <c r="E10" s="91">
        <f t="shared" si="1"/>
        <v>0</v>
      </c>
      <c r="F10" s="91" t="s">
        <v>38</v>
      </c>
      <c r="G10" s="83" t="s">
        <v>38</v>
      </c>
      <c r="H10" s="101" t="s">
        <v>38</v>
      </c>
    </row>
    <row r="11" spans="1:8" ht="19.5" customHeight="1">
      <c r="A11" s="72" t="s">
        <v>38</v>
      </c>
      <c r="B11" s="90" t="s">
        <v>38</v>
      </c>
      <c r="C11" s="84">
        <f t="shared" si="0"/>
        <v>0</v>
      </c>
      <c r="D11" s="91" t="s">
        <v>38</v>
      </c>
      <c r="E11" s="91">
        <f t="shared" si="1"/>
        <v>0</v>
      </c>
      <c r="F11" s="91" t="s">
        <v>38</v>
      </c>
      <c r="G11" s="83" t="s">
        <v>38</v>
      </c>
      <c r="H11" s="101" t="s">
        <v>38</v>
      </c>
    </row>
    <row r="12" spans="1:8" ht="19.5" customHeight="1">
      <c r="A12" s="72" t="s">
        <v>38</v>
      </c>
      <c r="B12" s="90" t="s">
        <v>38</v>
      </c>
      <c r="C12" s="84">
        <f t="shared" si="0"/>
        <v>0</v>
      </c>
      <c r="D12" s="91" t="s">
        <v>38</v>
      </c>
      <c r="E12" s="91">
        <f t="shared" si="1"/>
        <v>0</v>
      </c>
      <c r="F12" s="91" t="s">
        <v>38</v>
      </c>
      <c r="G12" s="83" t="s">
        <v>38</v>
      </c>
      <c r="H12" s="101" t="s">
        <v>38</v>
      </c>
    </row>
    <row r="13" spans="1:8" ht="19.5" customHeight="1">
      <c r="A13" s="72" t="s">
        <v>38</v>
      </c>
      <c r="B13" s="90" t="s">
        <v>38</v>
      </c>
      <c r="C13" s="84">
        <f t="shared" si="0"/>
        <v>0</v>
      </c>
      <c r="D13" s="91" t="s">
        <v>38</v>
      </c>
      <c r="E13" s="91">
        <f t="shared" si="1"/>
        <v>0</v>
      </c>
      <c r="F13" s="91" t="s">
        <v>38</v>
      </c>
      <c r="G13" s="83" t="s">
        <v>38</v>
      </c>
      <c r="H13" s="101" t="s">
        <v>38</v>
      </c>
    </row>
    <row r="14" spans="1:8" ht="19.5" customHeight="1">
      <c r="A14" s="72" t="s">
        <v>38</v>
      </c>
      <c r="B14" s="90" t="s">
        <v>38</v>
      </c>
      <c r="C14" s="84">
        <f t="shared" si="0"/>
        <v>0</v>
      </c>
      <c r="D14" s="91" t="s">
        <v>38</v>
      </c>
      <c r="E14" s="91">
        <f t="shared" si="1"/>
        <v>0</v>
      </c>
      <c r="F14" s="91" t="s">
        <v>38</v>
      </c>
      <c r="G14" s="83" t="s">
        <v>38</v>
      </c>
      <c r="H14" s="101" t="s">
        <v>38</v>
      </c>
    </row>
    <row r="15" spans="1:8" ht="19.5" customHeight="1">
      <c r="A15" s="72" t="s">
        <v>38</v>
      </c>
      <c r="B15" s="90" t="s">
        <v>38</v>
      </c>
      <c r="C15" s="84">
        <f t="shared" si="0"/>
        <v>0</v>
      </c>
      <c r="D15" s="91" t="s">
        <v>38</v>
      </c>
      <c r="E15" s="91">
        <f t="shared" si="1"/>
        <v>0</v>
      </c>
      <c r="F15" s="91" t="s">
        <v>38</v>
      </c>
      <c r="G15" s="83" t="s">
        <v>38</v>
      </c>
      <c r="H15" s="101" t="s">
        <v>38</v>
      </c>
    </row>
    <row r="16" spans="1:8" ht="19.5" customHeight="1">
      <c r="A16" s="72" t="s">
        <v>38</v>
      </c>
      <c r="B16" s="90" t="s">
        <v>38</v>
      </c>
      <c r="C16" s="84">
        <f t="shared" si="0"/>
        <v>0</v>
      </c>
      <c r="D16" s="91" t="s">
        <v>38</v>
      </c>
      <c r="E16" s="91">
        <f t="shared" si="1"/>
        <v>0</v>
      </c>
      <c r="F16" s="91" t="s">
        <v>38</v>
      </c>
      <c r="G16" s="83" t="s">
        <v>38</v>
      </c>
      <c r="H16" s="101" t="s">
        <v>38</v>
      </c>
    </row>
  </sheetData>
  <sheetProtection/>
  <mergeCells count="7">
    <mergeCell ref="A2:H2"/>
    <mergeCell ref="C4:H4"/>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D22" sqref="D22"/>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9"/>
      <c r="B1" s="60"/>
      <c r="C1" s="60"/>
      <c r="D1" s="60"/>
      <c r="E1" s="60"/>
      <c r="F1" s="60"/>
      <c r="G1" s="60"/>
      <c r="H1" s="73" t="s">
        <v>446</v>
      </c>
    </row>
    <row r="2" spans="1:8" ht="19.5" customHeight="1">
      <c r="A2" s="61" t="s">
        <v>447</v>
      </c>
      <c r="B2" s="61"/>
      <c r="C2" s="61"/>
      <c r="D2" s="61"/>
      <c r="E2" s="61"/>
      <c r="F2" s="61"/>
      <c r="G2" s="61"/>
      <c r="H2" s="61"/>
    </row>
    <row r="3" spans="1:8" ht="19.5" customHeight="1">
      <c r="A3" s="62" t="s">
        <v>0</v>
      </c>
      <c r="B3" s="63"/>
      <c r="C3" s="63"/>
      <c r="D3" s="63"/>
      <c r="E3" s="63"/>
      <c r="F3" s="74"/>
      <c r="G3" s="74"/>
      <c r="H3" s="75" t="s">
        <v>5</v>
      </c>
    </row>
    <row r="4" spans="1:8" ht="19.5" customHeight="1">
      <c r="A4" s="64" t="s">
        <v>57</v>
      </c>
      <c r="B4" s="65"/>
      <c r="C4" s="65"/>
      <c r="D4" s="65"/>
      <c r="E4" s="66"/>
      <c r="F4" s="76" t="s">
        <v>448</v>
      </c>
      <c r="G4" s="77"/>
      <c r="H4" s="77"/>
    </row>
    <row r="5" spans="1:8" ht="19.5" customHeight="1">
      <c r="A5" s="64" t="s">
        <v>68</v>
      </c>
      <c r="B5" s="65"/>
      <c r="C5" s="66"/>
      <c r="D5" s="67" t="s">
        <v>69</v>
      </c>
      <c r="E5" s="78" t="s">
        <v>153</v>
      </c>
      <c r="F5" s="79" t="s">
        <v>58</v>
      </c>
      <c r="G5" s="79" t="s">
        <v>149</v>
      </c>
      <c r="H5" s="77" t="s">
        <v>150</v>
      </c>
    </row>
    <row r="6" spans="1:8" ht="19.5" customHeight="1">
      <c r="A6" s="68" t="s">
        <v>78</v>
      </c>
      <c r="B6" s="69" t="s">
        <v>79</v>
      </c>
      <c r="C6" s="70" t="s">
        <v>80</v>
      </c>
      <c r="D6" s="71"/>
      <c r="E6" s="80"/>
      <c r="F6" s="81"/>
      <c r="G6" s="81"/>
      <c r="H6" s="82"/>
    </row>
    <row r="7" spans="1:8" ht="19.5" customHeight="1">
      <c r="A7" s="72" t="s">
        <v>38</v>
      </c>
      <c r="B7" s="72" t="s">
        <v>38</v>
      </c>
      <c r="C7" s="72" t="s">
        <v>38</v>
      </c>
      <c r="D7" s="72" t="s">
        <v>38</v>
      </c>
      <c r="E7" s="72" t="s">
        <v>38</v>
      </c>
      <c r="F7" s="83">
        <f aca="true" t="shared" si="0" ref="F7:F16">SUM(G7:H7)</f>
        <v>0</v>
      </c>
      <c r="G7" s="84" t="s">
        <v>38</v>
      </c>
      <c r="H7" s="83" t="s">
        <v>38</v>
      </c>
    </row>
    <row r="8" spans="1:8" ht="19.5" customHeight="1">
      <c r="A8" s="72" t="s">
        <v>38</v>
      </c>
      <c r="B8" s="72" t="s">
        <v>38</v>
      </c>
      <c r="C8" s="72" t="s">
        <v>38</v>
      </c>
      <c r="D8" s="72" t="s">
        <v>38</v>
      </c>
      <c r="E8" s="72" t="s">
        <v>38</v>
      </c>
      <c r="F8" s="83">
        <f t="shared" si="0"/>
        <v>0</v>
      </c>
      <c r="G8" s="84" t="s">
        <v>38</v>
      </c>
      <c r="H8" s="83" t="s">
        <v>38</v>
      </c>
    </row>
    <row r="9" spans="1:8" ht="19.5" customHeight="1">
      <c r="A9" s="72" t="s">
        <v>38</v>
      </c>
      <c r="B9" s="72" t="s">
        <v>38</v>
      </c>
      <c r="C9" s="72" t="s">
        <v>38</v>
      </c>
      <c r="D9" s="72" t="s">
        <v>38</v>
      </c>
      <c r="E9" s="72" t="s">
        <v>38</v>
      </c>
      <c r="F9" s="83">
        <f t="shared" si="0"/>
        <v>0</v>
      </c>
      <c r="G9" s="84" t="s">
        <v>38</v>
      </c>
      <c r="H9" s="83" t="s">
        <v>38</v>
      </c>
    </row>
    <row r="10" spans="1:8" ht="19.5" customHeight="1">
      <c r="A10" s="72" t="s">
        <v>38</v>
      </c>
      <c r="B10" s="72" t="s">
        <v>38</v>
      </c>
      <c r="C10" s="72" t="s">
        <v>38</v>
      </c>
      <c r="D10" s="72" t="s">
        <v>38</v>
      </c>
      <c r="E10" s="72" t="s">
        <v>38</v>
      </c>
      <c r="F10" s="83">
        <f t="shared" si="0"/>
        <v>0</v>
      </c>
      <c r="G10" s="84" t="s">
        <v>38</v>
      </c>
      <c r="H10" s="83" t="s">
        <v>38</v>
      </c>
    </row>
    <row r="11" spans="1:8" ht="19.5" customHeight="1">
      <c r="A11" s="72" t="s">
        <v>38</v>
      </c>
      <c r="B11" s="72" t="s">
        <v>38</v>
      </c>
      <c r="C11" s="72" t="s">
        <v>38</v>
      </c>
      <c r="D11" s="72" t="s">
        <v>38</v>
      </c>
      <c r="E11" s="72" t="s">
        <v>38</v>
      </c>
      <c r="F11" s="83">
        <f t="shared" si="0"/>
        <v>0</v>
      </c>
      <c r="G11" s="84" t="s">
        <v>38</v>
      </c>
      <c r="H11" s="83" t="s">
        <v>38</v>
      </c>
    </row>
    <row r="12" spans="1:8" ht="19.5" customHeight="1">
      <c r="A12" s="72" t="s">
        <v>38</v>
      </c>
      <c r="B12" s="72" t="s">
        <v>38</v>
      </c>
      <c r="C12" s="72" t="s">
        <v>38</v>
      </c>
      <c r="D12" s="72" t="s">
        <v>38</v>
      </c>
      <c r="E12" s="72" t="s">
        <v>38</v>
      </c>
      <c r="F12" s="83">
        <f t="shared" si="0"/>
        <v>0</v>
      </c>
      <c r="G12" s="84" t="s">
        <v>38</v>
      </c>
      <c r="H12" s="83" t="s">
        <v>38</v>
      </c>
    </row>
    <row r="13" spans="1:8" ht="19.5" customHeight="1">
      <c r="A13" s="72" t="s">
        <v>38</v>
      </c>
      <c r="B13" s="72" t="s">
        <v>38</v>
      </c>
      <c r="C13" s="72" t="s">
        <v>38</v>
      </c>
      <c r="D13" s="72" t="s">
        <v>38</v>
      </c>
      <c r="E13" s="72" t="s">
        <v>38</v>
      </c>
      <c r="F13" s="83">
        <f t="shared" si="0"/>
        <v>0</v>
      </c>
      <c r="G13" s="84" t="s">
        <v>38</v>
      </c>
      <c r="H13" s="83" t="s">
        <v>38</v>
      </c>
    </row>
    <row r="14" spans="1:8" ht="19.5" customHeight="1">
      <c r="A14" s="72" t="s">
        <v>38</v>
      </c>
      <c r="B14" s="72" t="s">
        <v>38</v>
      </c>
      <c r="C14" s="72" t="s">
        <v>38</v>
      </c>
      <c r="D14" s="72" t="s">
        <v>38</v>
      </c>
      <c r="E14" s="72" t="s">
        <v>38</v>
      </c>
      <c r="F14" s="83">
        <f t="shared" si="0"/>
        <v>0</v>
      </c>
      <c r="G14" s="84" t="s">
        <v>38</v>
      </c>
      <c r="H14" s="83" t="s">
        <v>38</v>
      </c>
    </row>
    <row r="15" spans="1:8" ht="19.5" customHeight="1">
      <c r="A15" s="72" t="s">
        <v>38</v>
      </c>
      <c r="B15" s="72" t="s">
        <v>38</v>
      </c>
      <c r="C15" s="72" t="s">
        <v>38</v>
      </c>
      <c r="D15" s="72" t="s">
        <v>38</v>
      </c>
      <c r="E15" s="72" t="s">
        <v>38</v>
      </c>
      <c r="F15" s="83">
        <f t="shared" si="0"/>
        <v>0</v>
      </c>
      <c r="G15" s="84" t="s">
        <v>38</v>
      </c>
      <c r="H15" s="83" t="s">
        <v>38</v>
      </c>
    </row>
    <row r="16" spans="1:8" ht="19.5" customHeight="1">
      <c r="A16" s="72" t="s">
        <v>38</v>
      </c>
      <c r="B16" s="72" t="s">
        <v>38</v>
      </c>
      <c r="C16" s="72" t="s">
        <v>38</v>
      </c>
      <c r="D16" s="72" t="s">
        <v>38</v>
      </c>
      <c r="E16" s="72" t="s">
        <v>38</v>
      </c>
      <c r="F16" s="83">
        <f t="shared" si="0"/>
        <v>0</v>
      </c>
      <c r="G16" s="84" t="s">
        <v>38</v>
      </c>
      <c r="H16" s="83"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154"/>
  <sheetViews>
    <sheetView zoomScale="130" zoomScaleNormal="130" zoomScaleSheetLayoutView="100" workbookViewId="0" topLeftCell="A136">
      <selection activeCell="F139" sqref="F139:F148"/>
    </sheetView>
  </sheetViews>
  <sheetFormatPr defaultColWidth="9.33203125" defaultRowHeight="11.25"/>
  <cols>
    <col min="1" max="1" width="11.83203125" style="0" customWidth="1"/>
    <col min="2" max="2" width="38.5" style="0" customWidth="1"/>
    <col min="3" max="5" width="14.83203125" style="0" customWidth="1"/>
    <col min="6" max="6" width="36.33203125" style="0" customWidth="1"/>
    <col min="7" max="12" width="27.16015625" style="0" customWidth="1"/>
  </cols>
  <sheetData>
    <row r="1" spans="1:12" ht="33" customHeight="1">
      <c r="A1" s="39" t="s">
        <v>449</v>
      </c>
      <c r="B1" s="39"/>
      <c r="C1" s="39"/>
      <c r="D1" s="39"/>
      <c r="E1" s="39"/>
      <c r="F1" s="54"/>
      <c r="G1" s="54"/>
      <c r="H1" s="54"/>
      <c r="I1" s="39"/>
      <c r="J1" s="54"/>
      <c r="K1" s="54"/>
      <c r="L1" s="54"/>
    </row>
    <row r="2" spans="1:12" ht="15.75">
      <c r="A2" s="40" t="s">
        <v>5</v>
      </c>
      <c r="B2" s="40"/>
      <c r="C2" s="40"/>
      <c r="D2" s="40"/>
      <c r="E2" s="40"/>
      <c r="F2" s="55"/>
      <c r="G2" s="55"/>
      <c r="H2" s="55"/>
      <c r="I2" s="40"/>
      <c r="J2" s="55"/>
      <c r="K2" s="55"/>
      <c r="L2" s="55"/>
    </row>
    <row r="3" spans="1:12" ht="13.5">
      <c r="A3" s="41" t="s">
        <v>450</v>
      </c>
      <c r="B3" s="41"/>
      <c r="C3" s="41" t="s">
        <v>451</v>
      </c>
      <c r="D3" s="41"/>
      <c r="E3" s="41"/>
      <c r="F3" s="41" t="s">
        <v>452</v>
      </c>
      <c r="G3" s="41" t="s">
        <v>453</v>
      </c>
      <c r="H3" s="56"/>
      <c r="I3" s="41"/>
      <c r="J3" s="56"/>
      <c r="K3" s="56"/>
      <c r="L3" s="56"/>
    </row>
    <row r="4" spans="1:12" ht="13.5">
      <c r="A4" s="41"/>
      <c r="B4" s="41"/>
      <c r="C4" s="41"/>
      <c r="D4" s="41"/>
      <c r="E4" s="41"/>
      <c r="F4" s="41"/>
      <c r="G4" s="41" t="s">
        <v>454</v>
      </c>
      <c r="H4" s="56"/>
      <c r="I4" s="41" t="s">
        <v>455</v>
      </c>
      <c r="J4" s="41"/>
      <c r="K4" s="41" t="s">
        <v>456</v>
      </c>
      <c r="L4" s="41"/>
    </row>
    <row r="5" spans="1:12" ht="13.5">
      <c r="A5" s="42"/>
      <c r="B5" s="42"/>
      <c r="C5" s="41" t="s">
        <v>457</v>
      </c>
      <c r="D5" s="41" t="s">
        <v>458</v>
      </c>
      <c r="E5" s="41" t="s">
        <v>459</v>
      </c>
      <c r="F5" s="41"/>
      <c r="G5" s="41" t="s">
        <v>460</v>
      </c>
      <c r="H5" s="41" t="s">
        <v>461</v>
      </c>
      <c r="I5" s="41" t="s">
        <v>460</v>
      </c>
      <c r="J5" s="41" t="s">
        <v>461</v>
      </c>
      <c r="K5" s="41" t="s">
        <v>460</v>
      </c>
      <c r="L5" s="41" t="s">
        <v>461</v>
      </c>
    </row>
    <row r="6" spans="1:12" ht="13.5">
      <c r="A6" s="43" t="s">
        <v>462</v>
      </c>
      <c r="B6" s="44"/>
      <c r="C6" s="45">
        <f>C7+C20+C78+C112+C149</f>
        <v>21024.079999999998</v>
      </c>
      <c r="D6" s="45">
        <f>D7+D20+D78+D112+D149</f>
        <v>8962.130000000001</v>
      </c>
      <c r="E6" s="45">
        <f>E7+E20+E78+E112+E149</f>
        <v>12061.95</v>
      </c>
      <c r="F6" s="43" t="s">
        <v>38</v>
      </c>
      <c r="G6" s="43" t="s">
        <v>38</v>
      </c>
      <c r="H6" s="43" t="s">
        <v>38</v>
      </c>
      <c r="I6" s="43" t="s">
        <v>38</v>
      </c>
      <c r="J6" s="43" t="s">
        <v>38</v>
      </c>
      <c r="K6" s="43" t="s">
        <v>38</v>
      </c>
      <c r="L6" s="43" t="s">
        <v>38</v>
      </c>
    </row>
    <row r="7" spans="1:12" ht="13.5">
      <c r="A7" s="46" t="s">
        <v>38</v>
      </c>
      <c r="B7" s="47" t="s">
        <v>463</v>
      </c>
      <c r="C7" s="45">
        <f>SUM(C8:C19)</f>
        <v>1385.22</v>
      </c>
      <c r="D7" s="45">
        <f>SUM(D8:D19)</f>
        <v>1385.22</v>
      </c>
      <c r="E7" s="45">
        <f>SUM(E8:E19)</f>
        <v>0</v>
      </c>
      <c r="F7" s="43" t="s">
        <v>38</v>
      </c>
      <c r="G7" s="43" t="s">
        <v>38</v>
      </c>
      <c r="H7" s="43" t="s">
        <v>38</v>
      </c>
      <c r="I7" s="43" t="s">
        <v>38</v>
      </c>
      <c r="J7" s="43" t="s">
        <v>38</v>
      </c>
      <c r="K7" s="43" t="s">
        <v>38</v>
      </c>
      <c r="L7" s="43" t="s">
        <v>38</v>
      </c>
    </row>
    <row r="8" spans="1:12" ht="13.5">
      <c r="A8" s="46" t="s">
        <v>38</v>
      </c>
      <c r="B8" s="47" t="s">
        <v>464</v>
      </c>
      <c r="C8" s="45">
        <v>700</v>
      </c>
      <c r="D8" s="45">
        <v>700</v>
      </c>
      <c r="E8" s="45">
        <v>0</v>
      </c>
      <c r="F8" s="43" t="s">
        <v>465</v>
      </c>
      <c r="G8" s="43" t="s">
        <v>466</v>
      </c>
      <c r="H8" s="57" t="s">
        <v>467</v>
      </c>
      <c r="I8" s="43" t="s">
        <v>468</v>
      </c>
      <c r="J8" s="57" t="s">
        <v>469</v>
      </c>
      <c r="K8" s="43" t="s">
        <v>470</v>
      </c>
      <c r="L8" s="57" t="s">
        <v>471</v>
      </c>
    </row>
    <row r="9" spans="1:12" ht="27">
      <c r="A9" s="48"/>
      <c r="B9" s="49"/>
      <c r="C9" s="50"/>
      <c r="D9" s="50"/>
      <c r="E9" s="50"/>
      <c r="F9" s="50"/>
      <c r="G9" s="43" t="s">
        <v>472</v>
      </c>
      <c r="H9" s="57" t="s">
        <v>467</v>
      </c>
      <c r="I9" s="50"/>
      <c r="J9" s="50"/>
      <c r="K9" s="50"/>
      <c r="L9" s="50"/>
    </row>
    <row r="10" spans="1:12" ht="24" customHeight="1">
      <c r="A10" s="51"/>
      <c r="B10" s="52"/>
      <c r="C10" s="53"/>
      <c r="D10" s="53"/>
      <c r="E10" s="53"/>
      <c r="F10" s="53"/>
      <c r="G10" s="43" t="s">
        <v>473</v>
      </c>
      <c r="H10" s="57" t="s">
        <v>474</v>
      </c>
      <c r="I10" s="53"/>
      <c r="J10" s="53"/>
      <c r="K10" s="53"/>
      <c r="L10" s="53"/>
    </row>
    <row r="11" spans="1:12" ht="27">
      <c r="A11" s="46" t="s">
        <v>38</v>
      </c>
      <c r="B11" s="47" t="s">
        <v>475</v>
      </c>
      <c r="C11" s="45">
        <f>SUM(D11:E13)</f>
        <v>305</v>
      </c>
      <c r="D11" s="45">
        <v>305</v>
      </c>
      <c r="E11" s="45">
        <v>0</v>
      </c>
      <c r="F11" s="43" t="s">
        <v>476</v>
      </c>
      <c r="G11" s="43" t="s">
        <v>477</v>
      </c>
      <c r="H11" s="57" t="s">
        <v>478</v>
      </c>
      <c r="I11" s="43" t="s">
        <v>479</v>
      </c>
      <c r="J11" s="57" t="s">
        <v>480</v>
      </c>
      <c r="K11" s="43" t="s">
        <v>481</v>
      </c>
      <c r="L11" s="57" t="s">
        <v>471</v>
      </c>
    </row>
    <row r="12" spans="1:12" ht="13.5">
      <c r="A12" s="48"/>
      <c r="B12" s="49"/>
      <c r="C12" s="50"/>
      <c r="D12" s="50"/>
      <c r="E12" s="50"/>
      <c r="F12" s="50"/>
      <c r="G12" s="43" t="s">
        <v>482</v>
      </c>
      <c r="H12" s="57" t="s">
        <v>483</v>
      </c>
      <c r="I12" s="50"/>
      <c r="J12" s="50"/>
      <c r="K12" s="50"/>
      <c r="L12" s="50"/>
    </row>
    <row r="13" spans="1:12" ht="21" customHeight="1">
      <c r="A13" s="51"/>
      <c r="B13" s="52"/>
      <c r="C13" s="53"/>
      <c r="D13" s="53"/>
      <c r="E13" s="53"/>
      <c r="F13" s="53"/>
      <c r="G13" s="43" t="s">
        <v>484</v>
      </c>
      <c r="H13" s="57" t="s">
        <v>485</v>
      </c>
      <c r="I13" s="53"/>
      <c r="J13" s="53"/>
      <c r="K13" s="53"/>
      <c r="L13" s="53"/>
    </row>
    <row r="14" spans="1:12" ht="27">
      <c r="A14" s="46" t="s">
        <v>38</v>
      </c>
      <c r="B14" s="47" t="s">
        <v>486</v>
      </c>
      <c r="C14" s="45">
        <f>SUM(D14:E19)</f>
        <v>380.22</v>
      </c>
      <c r="D14" s="45">
        <v>380.22</v>
      </c>
      <c r="E14" s="45">
        <v>0</v>
      </c>
      <c r="F14" s="43" t="s">
        <v>487</v>
      </c>
      <c r="G14" s="43" t="s">
        <v>488</v>
      </c>
      <c r="H14" s="57" t="s">
        <v>489</v>
      </c>
      <c r="I14" s="43" t="s">
        <v>490</v>
      </c>
      <c r="J14" s="57" t="s">
        <v>480</v>
      </c>
      <c r="K14" s="43" t="s">
        <v>470</v>
      </c>
      <c r="L14" s="57" t="s">
        <v>491</v>
      </c>
    </row>
    <row r="15" spans="1:12" ht="27">
      <c r="A15" s="48"/>
      <c r="B15" s="49"/>
      <c r="C15" s="50"/>
      <c r="D15" s="50"/>
      <c r="E15" s="50"/>
      <c r="F15" s="50"/>
      <c r="G15" s="43" t="s">
        <v>492</v>
      </c>
      <c r="H15" s="57" t="s">
        <v>493</v>
      </c>
      <c r="I15" s="43" t="s">
        <v>494</v>
      </c>
      <c r="J15" s="57" t="s">
        <v>469</v>
      </c>
      <c r="K15" s="50"/>
      <c r="L15" s="50"/>
    </row>
    <row r="16" spans="1:12" ht="13.5">
      <c r="A16" s="48"/>
      <c r="B16" s="49"/>
      <c r="C16" s="50"/>
      <c r="D16" s="50"/>
      <c r="E16" s="50"/>
      <c r="F16" s="50"/>
      <c r="G16" s="43" t="s">
        <v>495</v>
      </c>
      <c r="H16" s="57" t="s">
        <v>496</v>
      </c>
      <c r="I16" s="43" t="s">
        <v>497</v>
      </c>
      <c r="J16" s="57" t="s">
        <v>469</v>
      </c>
      <c r="K16" s="50"/>
      <c r="L16" s="50"/>
    </row>
    <row r="17" spans="1:12" ht="27">
      <c r="A17" s="48"/>
      <c r="B17" s="49"/>
      <c r="C17" s="50"/>
      <c r="D17" s="50"/>
      <c r="E17" s="50"/>
      <c r="F17" s="50"/>
      <c r="G17" s="43" t="s">
        <v>498</v>
      </c>
      <c r="H17" s="57" t="s">
        <v>499</v>
      </c>
      <c r="I17" s="50"/>
      <c r="J17" s="50"/>
      <c r="K17" s="50"/>
      <c r="L17" s="50"/>
    </row>
    <row r="18" spans="1:12" ht="13.5">
      <c r="A18" s="48"/>
      <c r="B18" s="49"/>
      <c r="C18" s="50"/>
      <c r="D18" s="50"/>
      <c r="E18" s="50"/>
      <c r="F18" s="50"/>
      <c r="G18" s="43" t="s">
        <v>500</v>
      </c>
      <c r="H18" s="57" t="s">
        <v>501</v>
      </c>
      <c r="I18" s="50"/>
      <c r="J18" s="50"/>
      <c r="K18" s="50"/>
      <c r="L18" s="50"/>
    </row>
    <row r="19" spans="1:12" ht="13.5">
      <c r="A19" s="51"/>
      <c r="B19" s="52"/>
      <c r="C19" s="53"/>
      <c r="D19" s="53"/>
      <c r="E19" s="53"/>
      <c r="F19" s="53"/>
      <c r="G19" s="43" t="s">
        <v>502</v>
      </c>
      <c r="H19" s="57" t="s">
        <v>485</v>
      </c>
      <c r="I19" s="53"/>
      <c r="J19" s="53"/>
      <c r="K19" s="53"/>
      <c r="L19" s="53"/>
    </row>
    <row r="20" spans="1:12" ht="18" customHeight="1">
      <c r="A20" s="46" t="s">
        <v>38</v>
      </c>
      <c r="B20" s="47" t="s">
        <v>503</v>
      </c>
      <c r="C20" s="45">
        <v>14389.43</v>
      </c>
      <c r="D20" s="45">
        <v>4587</v>
      </c>
      <c r="E20" s="45">
        <v>9802.43</v>
      </c>
      <c r="F20" s="43" t="s">
        <v>38</v>
      </c>
      <c r="G20" s="43" t="s">
        <v>38</v>
      </c>
      <c r="H20" s="43" t="s">
        <v>38</v>
      </c>
      <c r="I20" s="43" t="s">
        <v>38</v>
      </c>
      <c r="J20" s="43" t="s">
        <v>38</v>
      </c>
      <c r="K20" s="43" t="s">
        <v>38</v>
      </c>
      <c r="L20" s="43" t="s">
        <v>38</v>
      </c>
    </row>
    <row r="21" spans="1:12" ht="27">
      <c r="A21" s="46" t="s">
        <v>38</v>
      </c>
      <c r="B21" s="47" t="s">
        <v>504</v>
      </c>
      <c r="C21" s="45">
        <v>980.43</v>
      </c>
      <c r="D21" s="45">
        <v>980.43</v>
      </c>
      <c r="E21" s="45">
        <v>0</v>
      </c>
      <c r="F21" s="43" t="s">
        <v>505</v>
      </c>
      <c r="G21" s="43" t="s">
        <v>506</v>
      </c>
      <c r="H21" s="57" t="s">
        <v>507</v>
      </c>
      <c r="I21" s="43" t="s">
        <v>508</v>
      </c>
      <c r="J21" s="57" t="s">
        <v>509</v>
      </c>
      <c r="K21" s="43" t="s">
        <v>510</v>
      </c>
      <c r="L21" s="57" t="s">
        <v>511</v>
      </c>
    </row>
    <row r="22" spans="1:12" ht="13.5">
      <c r="A22" s="48"/>
      <c r="B22" s="49"/>
      <c r="C22" s="50"/>
      <c r="D22" s="50"/>
      <c r="E22" s="50"/>
      <c r="F22" s="50"/>
      <c r="G22" s="43" t="s">
        <v>512</v>
      </c>
      <c r="H22" s="57" t="s">
        <v>513</v>
      </c>
      <c r="I22" s="43" t="s">
        <v>514</v>
      </c>
      <c r="J22" s="57" t="s">
        <v>480</v>
      </c>
      <c r="K22" s="50"/>
      <c r="L22" s="50"/>
    </row>
    <row r="23" spans="1:12" ht="13.5">
      <c r="A23" s="48"/>
      <c r="B23" s="49"/>
      <c r="C23" s="50"/>
      <c r="D23" s="50"/>
      <c r="E23" s="50"/>
      <c r="F23" s="50"/>
      <c r="G23" s="43" t="s">
        <v>515</v>
      </c>
      <c r="H23" s="57" t="s">
        <v>513</v>
      </c>
      <c r="I23" s="43" t="s">
        <v>516</v>
      </c>
      <c r="J23" s="57" t="s">
        <v>517</v>
      </c>
      <c r="K23" s="50"/>
      <c r="L23" s="50"/>
    </row>
    <row r="24" spans="1:12" ht="27">
      <c r="A24" s="48"/>
      <c r="B24" s="49"/>
      <c r="C24" s="50"/>
      <c r="D24" s="50"/>
      <c r="E24" s="50"/>
      <c r="F24" s="50"/>
      <c r="G24" s="43" t="s">
        <v>518</v>
      </c>
      <c r="H24" s="57" t="s">
        <v>513</v>
      </c>
      <c r="I24" s="43" t="s">
        <v>519</v>
      </c>
      <c r="J24" s="57" t="s">
        <v>517</v>
      </c>
      <c r="K24" s="50"/>
      <c r="L24" s="50"/>
    </row>
    <row r="25" spans="1:12" ht="27">
      <c r="A25" s="51"/>
      <c r="B25" s="52"/>
      <c r="C25" s="53"/>
      <c r="D25" s="53"/>
      <c r="E25" s="53"/>
      <c r="F25" s="53"/>
      <c r="G25" s="43" t="s">
        <v>520</v>
      </c>
      <c r="H25" s="57" t="s">
        <v>513</v>
      </c>
      <c r="I25" s="53"/>
      <c r="J25" s="53"/>
      <c r="K25" s="53"/>
      <c r="L25" s="53"/>
    </row>
    <row r="26" spans="1:12" ht="13.5">
      <c r="A26" s="46" t="s">
        <v>38</v>
      </c>
      <c r="B26" s="47" t="s">
        <v>521</v>
      </c>
      <c r="C26" s="45">
        <v>450</v>
      </c>
      <c r="D26" s="45">
        <v>263.57</v>
      </c>
      <c r="E26" s="45">
        <v>186.43</v>
      </c>
      <c r="F26" s="43" t="s">
        <v>522</v>
      </c>
      <c r="G26" s="43" t="s">
        <v>523</v>
      </c>
      <c r="H26" s="57" t="s">
        <v>507</v>
      </c>
      <c r="I26" s="43" t="s">
        <v>524</v>
      </c>
      <c r="J26" s="57" t="s">
        <v>525</v>
      </c>
      <c r="K26" s="43" t="s">
        <v>526</v>
      </c>
      <c r="L26" s="57" t="s">
        <v>527</v>
      </c>
    </row>
    <row r="27" spans="1:12" ht="27">
      <c r="A27" s="48"/>
      <c r="B27" s="49"/>
      <c r="C27" s="50"/>
      <c r="D27" s="50"/>
      <c r="E27" s="50"/>
      <c r="F27" s="50"/>
      <c r="G27" s="43" t="s">
        <v>528</v>
      </c>
      <c r="H27" s="57" t="s">
        <v>513</v>
      </c>
      <c r="I27" s="43" t="s">
        <v>529</v>
      </c>
      <c r="J27" s="57" t="s">
        <v>530</v>
      </c>
      <c r="K27" s="50"/>
      <c r="L27" s="50"/>
    </row>
    <row r="28" spans="1:12" ht="27">
      <c r="A28" s="51"/>
      <c r="B28" s="52"/>
      <c r="C28" s="53"/>
      <c r="D28" s="53"/>
      <c r="E28" s="53"/>
      <c r="F28" s="53"/>
      <c r="G28" s="43" t="s">
        <v>531</v>
      </c>
      <c r="H28" s="57" t="s">
        <v>530</v>
      </c>
      <c r="I28" s="43" t="s">
        <v>532</v>
      </c>
      <c r="J28" s="57" t="s">
        <v>517</v>
      </c>
      <c r="K28" s="53"/>
      <c r="L28" s="53"/>
    </row>
    <row r="29" spans="1:12" ht="27">
      <c r="A29" s="46" t="s">
        <v>38</v>
      </c>
      <c r="B29" s="47" t="s">
        <v>533</v>
      </c>
      <c r="C29" s="45">
        <v>1337</v>
      </c>
      <c r="D29" s="45">
        <v>1337</v>
      </c>
      <c r="E29" s="45">
        <v>0</v>
      </c>
      <c r="F29" s="43" t="s">
        <v>534</v>
      </c>
      <c r="G29" s="43" t="s">
        <v>535</v>
      </c>
      <c r="H29" s="57" t="s">
        <v>536</v>
      </c>
      <c r="I29" s="43" t="s">
        <v>537</v>
      </c>
      <c r="J29" s="57" t="s">
        <v>480</v>
      </c>
      <c r="K29" s="43" t="s">
        <v>510</v>
      </c>
      <c r="L29" s="57" t="s">
        <v>538</v>
      </c>
    </row>
    <row r="30" spans="1:12" ht="13.5">
      <c r="A30" s="48"/>
      <c r="B30" s="49"/>
      <c r="C30" s="50"/>
      <c r="D30" s="50"/>
      <c r="E30" s="50"/>
      <c r="F30" s="50"/>
      <c r="G30" s="43" t="s">
        <v>539</v>
      </c>
      <c r="H30" s="57" t="s">
        <v>513</v>
      </c>
      <c r="I30" s="43" t="s">
        <v>540</v>
      </c>
      <c r="J30" s="57" t="s">
        <v>541</v>
      </c>
      <c r="K30" s="50"/>
      <c r="L30" s="50"/>
    </row>
    <row r="31" spans="1:12" ht="27">
      <c r="A31" s="48"/>
      <c r="B31" s="49"/>
      <c r="C31" s="50"/>
      <c r="D31" s="50"/>
      <c r="E31" s="50"/>
      <c r="F31" s="50"/>
      <c r="G31" s="43" t="s">
        <v>515</v>
      </c>
      <c r="H31" s="57" t="s">
        <v>513</v>
      </c>
      <c r="I31" s="43" t="s">
        <v>542</v>
      </c>
      <c r="J31" s="57" t="s">
        <v>509</v>
      </c>
      <c r="K31" s="50"/>
      <c r="L31" s="50"/>
    </row>
    <row r="32" spans="1:12" ht="43.5">
      <c r="A32" s="48"/>
      <c r="B32" s="49"/>
      <c r="C32" s="50"/>
      <c r="D32" s="50"/>
      <c r="E32" s="50"/>
      <c r="F32" s="50"/>
      <c r="G32" s="43" t="s">
        <v>543</v>
      </c>
      <c r="H32" s="57" t="s">
        <v>513</v>
      </c>
      <c r="I32" s="43" t="s">
        <v>516</v>
      </c>
      <c r="J32" s="57" t="s">
        <v>544</v>
      </c>
      <c r="K32" s="50"/>
      <c r="L32" s="50"/>
    </row>
    <row r="33" spans="1:12" ht="13.5">
      <c r="A33" s="51"/>
      <c r="B33" s="52"/>
      <c r="C33" s="53"/>
      <c r="D33" s="53"/>
      <c r="E33" s="53"/>
      <c r="F33" s="53"/>
      <c r="G33" s="43" t="s">
        <v>545</v>
      </c>
      <c r="H33" s="57" t="s">
        <v>513</v>
      </c>
      <c r="I33" s="43" t="s">
        <v>519</v>
      </c>
      <c r="J33" s="57" t="s">
        <v>517</v>
      </c>
      <c r="K33" s="53"/>
      <c r="L33" s="53"/>
    </row>
    <row r="34" spans="1:12" ht="13.5">
      <c r="A34" s="46" t="s">
        <v>38</v>
      </c>
      <c r="B34" s="47" t="s">
        <v>546</v>
      </c>
      <c r="C34" s="45">
        <v>8500</v>
      </c>
      <c r="D34" s="45">
        <v>118</v>
      </c>
      <c r="E34" s="45">
        <v>8382</v>
      </c>
      <c r="F34" s="43" t="s">
        <v>547</v>
      </c>
      <c r="G34" s="43" t="s">
        <v>548</v>
      </c>
      <c r="H34" s="57" t="s">
        <v>549</v>
      </c>
      <c r="I34" s="43" t="s">
        <v>550</v>
      </c>
      <c r="J34" s="57" t="s">
        <v>551</v>
      </c>
      <c r="K34" s="43" t="s">
        <v>470</v>
      </c>
      <c r="L34" s="57" t="s">
        <v>552</v>
      </c>
    </row>
    <row r="35" spans="1:12" ht="13.5">
      <c r="A35" s="48"/>
      <c r="B35" s="49"/>
      <c r="C35" s="50"/>
      <c r="D35" s="50"/>
      <c r="E35" s="50"/>
      <c r="F35" s="50"/>
      <c r="G35" s="43" t="s">
        <v>553</v>
      </c>
      <c r="H35" s="57" t="s">
        <v>549</v>
      </c>
      <c r="I35" s="43" t="s">
        <v>554</v>
      </c>
      <c r="J35" s="57" t="s">
        <v>551</v>
      </c>
      <c r="K35" s="50"/>
      <c r="L35" s="50"/>
    </row>
    <row r="36" spans="1:12" ht="13.5">
      <c r="A36" s="48"/>
      <c r="B36" s="49"/>
      <c r="C36" s="50"/>
      <c r="D36" s="50"/>
      <c r="E36" s="50"/>
      <c r="F36" s="50"/>
      <c r="G36" s="43" t="s">
        <v>555</v>
      </c>
      <c r="H36" s="57" t="s">
        <v>513</v>
      </c>
      <c r="I36" s="50"/>
      <c r="J36" s="50"/>
      <c r="K36" s="50"/>
      <c r="L36" s="50"/>
    </row>
    <row r="37" spans="1:12" ht="13.5">
      <c r="A37" s="48"/>
      <c r="B37" s="49"/>
      <c r="C37" s="50"/>
      <c r="D37" s="50"/>
      <c r="E37" s="50"/>
      <c r="F37" s="50"/>
      <c r="G37" s="43" t="s">
        <v>556</v>
      </c>
      <c r="H37" s="57" t="s">
        <v>557</v>
      </c>
      <c r="I37" s="50"/>
      <c r="J37" s="50"/>
      <c r="K37" s="50"/>
      <c r="L37" s="50"/>
    </row>
    <row r="38" spans="1:12" ht="13.5">
      <c r="A38" s="51"/>
      <c r="B38" s="52"/>
      <c r="C38" s="53"/>
      <c r="D38" s="53"/>
      <c r="E38" s="53"/>
      <c r="F38" s="53"/>
      <c r="G38" s="43" t="s">
        <v>558</v>
      </c>
      <c r="H38" s="57" t="s">
        <v>557</v>
      </c>
      <c r="I38" s="53"/>
      <c r="J38" s="53"/>
      <c r="K38" s="53"/>
      <c r="L38" s="53"/>
    </row>
    <row r="39" spans="1:12" ht="27">
      <c r="A39" s="46" t="s">
        <v>38</v>
      </c>
      <c r="B39" s="47" t="s">
        <v>559</v>
      </c>
      <c r="C39" s="45">
        <v>280</v>
      </c>
      <c r="D39" s="45">
        <v>58</v>
      </c>
      <c r="E39" s="45">
        <v>222</v>
      </c>
      <c r="F39" s="43" t="s">
        <v>560</v>
      </c>
      <c r="G39" s="43" t="s">
        <v>561</v>
      </c>
      <c r="H39" s="57" t="s">
        <v>562</v>
      </c>
      <c r="I39" s="43" t="s">
        <v>563</v>
      </c>
      <c r="J39" s="57" t="s">
        <v>551</v>
      </c>
      <c r="K39" s="43" t="s">
        <v>526</v>
      </c>
      <c r="L39" s="57" t="s">
        <v>527</v>
      </c>
    </row>
    <row r="40" spans="1:12" ht="27">
      <c r="A40" s="48"/>
      <c r="B40" s="49"/>
      <c r="C40" s="50"/>
      <c r="D40" s="50"/>
      <c r="E40" s="50"/>
      <c r="F40" s="50"/>
      <c r="G40" s="43" t="s">
        <v>564</v>
      </c>
      <c r="H40" s="57" t="s">
        <v>565</v>
      </c>
      <c r="I40" s="43" t="s">
        <v>566</v>
      </c>
      <c r="J40" s="57" t="s">
        <v>567</v>
      </c>
      <c r="K40" s="50"/>
      <c r="L40" s="50"/>
    </row>
    <row r="41" spans="1:12" ht="13.5">
      <c r="A41" s="48"/>
      <c r="B41" s="49"/>
      <c r="C41" s="50"/>
      <c r="D41" s="50"/>
      <c r="E41" s="50"/>
      <c r="F41" s="50"/>
      <c r="G41" s="43" t="s">
        <v>568</v>
      </c>
      <c r="H41" s="57" t="s">
        <v>569</v>
      </c>
      <c r="I41" s="50"/>
      <c r="J41" s="50"/>
      <c r="K41" s="50"/>
      <c r="L41" s="50"/>
    </row>
    <row r="42" spans="1:12" ht="13.5">
      <c r="A42" s="51"/>
      <c r="B42" s="52"/>
      <c r="C42" s="53"/>
      <c r="D42" s="53"/>
      <c r="E42" s="53"/>
      <c r="F42" s="53"/>
      <c r="G42" s="43" t="s">
        <v>570</v>
      </c>
      <c r="H42" s="57" t="s">
        <v>571</v>
      </c>
      <c r="I42" s="53"/>
      <c r="J42" s="53"/>
      <c r="K42" s="53"/>
      <c r="L42" s="53"/>
    </row>
    <row r="43" spans="1:12" ht="18.75" customHeight="1">
      <c r="A43" s="46" t="s">
        <v>38</v>
      </c>
      <c r="B43" s="47" t="s">
        <v>572</v>
      </c>
      <c r="C43" s="45">
        <v>245</v>
      </c>
      <c r="D43" s="45">
        <v>0</v>
      </c>
      <c r="E43" s="45">
        <v>245</v>
      </c>
      <c r="F43" s="43" t="s">
        <v>573</v>
      </c>
      <c r="G43" s="43" t="s">
        <v>574</v>
      </c>
      <c r="H43" s="57" t="s">
        <v>575</v>
      </c>
      <c r="I43" s="43" t="s">
        <v>576</v>
      </c>
      <c r="J43" s="57" t="s">
        <v>577</v>
      </c>
      <c r="K43" s="43" t="s">
        <v>526</v>
      </c>
      <c r="L43" s="57" t="s">
        <v>538</v>
      </c>
    </row>
    <row r="44" spans="1:12" ht="18.75" customHeight="1">
      <c r="A44" s="48"/>
      <c r="B44" s="49"/>
      <c r="C44" s="50"/>
      <c r="D44" s="50"/>
      <c r="E44" s="50"/>
      <c r="F44" s="50"/>
      <c r="G44" s="43" t="s">
        <v>578</v>
      </c>
      <c r="H44" s="57" t="s">
        <v>575</v>
      </c>
      <c r="I44" s="43" t="s">
        <v>579</v>
      </c>
      <c r="J44" s="57" t="s">
        <v>580</v>
      </c>
      <c r="K44" s="43" t="s">
        <v>581</v>
      </c>
      <c r="L44" s="57" t="s">
        <v>538</v>
      </c>
    </row>
    <row r="45" spans="1:12" ht="18.75" customHeight="1">
      <c r="A45" s="48"/>
      <c r="B45" s="49"/>
      <c r="C45" s="50"/>
      <c r="D45" s="50"/>
      <c r="E45" s="50"/>
      <c r="F45" s="50"/>
      <c r="G45" s="43" t="s">
        <v>582</v>
      </c>
      <c r="H45" s="57" t="s">
        <v>513</v>
      </c>
      <c r="I45" s="50"/>
      <c r="J45" s="50"/>
      <c r="K45" s="50"/>
      <c r="L45" s="50"/>
    </row>
    <row r="46" spans="1:12" ht="18.75" customHeight="1">
      <c r="A46" s="48"/>
      <c r="B46" s="49"/>
      <c r="C46" s="50"/>
      <c r="D46" s="50"/>
      <c r="E46" s="50"/>
      <c r="F46" s="50"/>
      <c r="G46" s="43" t="s">
        <v>583</v>
      </c>
      <c r="H46" s="57" t="s">
        <v>571</v>
      </c>
      <c r="I46" s="50"/>
      <c r="J46" s="50"/>
      <c r="K46" s="50"/>
      <c r="L46" s="50"/>
    </row>
    <row r="47" spans="1:12" ht="18.75" customHeight="1">
      <c r="A47" s="51"/>
      <c r="B47" s="52"/>
      <c r="C47" s="53"/>
      <c r="D47" s="53"/>
      <c r="E47" s="53"/>
      <c r="F47" s="53"/>
      <c r="G47" s="43" t="s">
        <v>584</v>
      </c>
      <c r="H47" s="57" t="s">
        <v>538</v>
      </c>
      <c r="I47" s="53"/>
      <c r="J47" s="53"/>
      <c r="K47" s="53"/>
      <c r="L47" s="53"/>
    </row>
    <row r="48" spans="1:12" ht="45" customHeight="1">
      <c r="A48" s="46" t="s">
        <v>38</v>
      </c>
      <c r="B48" s="47" t="s">
        <v>585</v>
      </c>
      <c r="C48" s="45">
        <v>1680</v>
      </c>
      <c r="D48" s="45">
        <v>1500</v>
      </c>
      <c r="E48" s="45">
        <v>180</v>
      </c>
      <c r="F48" s="43" t="s">
        <v>586</v>
      </c>
      <c r="G48" s="43" t="s">
        <v>587</v>
      </c>
      <c r="H48" s="57" t="s">
        <v>588</v>
      </c>
      <c r="I48" s="43" t="s">
        <v>589</v>
      </c>
      <c r="J48" s="57" t="s">
        <v>525</v>
      </c>
      <c r="K48" s="43" t="s">
        <v>526</v>
      </c>
      <c r="L48" s="57" t="s">
        <v>538</v>
      </c>
    </row>
    <row r="49" spans="1:12" ht="45" customHeight="1">
      <c r="A49" s="48"/>
      <c r="B49" s="49"/>
      <c r="C49" s="50"/>
      <c r="D49" s="50"/>
      <c r="E49" s="50"/>
      <c r="F49" s="50"/>
      <c r="G49" s="43" t="s">
        <v>590</v>
      </c>
      <c r="H49" s="57" t="s">
        <v>591</v>
      </c>
      <c r="I49" s="50"/>
      <c r="J49" s="50"/>
      <c r="K49" s="43" t="s">
        <v>581</v>
      </c>
      <c r="L49" s="57" t="s">
        <v>538</v>
      </c>
    </row>
    <row r="50" spans="1:12" ht="45" customHeight="1">
      <c r="A50" s="48"/>
      <c r="B50" s="49"/>
      <c r="C50" s="50"/>
      <c r="D50" s="50"/>
      <c r="E50" s="50"/>
      <c r="F50" s="50"/>
      <c r="G50" s="43" t="s">
        <v>592</v>
      </c>
      <c r="H50" s="57" t="s">
        <v>593</v>
      </c>
      <c r="I50" s="50"/>
      <c r="J50" s="50"/>
      <c r="K50" s="50"/>
      <c r="L50" s="50"/>
    </row>
    <row r="51" spans="1:12" ht="45" customHeight="1">
      <c r="A51" s="48"/>
      <c r="B51" s="49"/>
      <c r="C51" s="50"/>
      <c r="D51" s="50"/>
      <c r="E51" s="50"/>
      <c r="F51" s="50"/>
      <c r="G51" s="43" t="s">
        <v>594</v>
      </c>
      <c r="H51" s="57" t="s">
        <v>575</v>
      </c>
      <c r="I51" s="50"/>
      <c r="J51" s="50"/>
      <c r="K51" s="50"/>
      <c r="L51" s="50"/>
    </row>
    <row r="52" spans="1:12" ht="45" customHeight="1">
      <c r="A52" s="48"/>
      <c r="B52" s="49"/>
      <c r="C52" s="50"/>
      <c r="D52" s="50"/>
      <c r="E52" s="50"/>
      <c r="F52" s="50"/>
      <c r="G52" s="43" t="s">
        <v>595</v>
      </c>
      <c r="H52" s="57" t="s">
        <v>596</v>
      </c>
      <c r="I52" s="50"/>
      <c r="J52" s="50"/>
      <c r="K52" s="50"/>
      <c r="L52" s="50"/>
    </row>
    <row r="53" spans="1:12" ht="45" customHeight="1">
      <c r="A53" s="48"/>
      <c r="B53" s="49"/>
      <c r="C53" s="50"/>
      <c r="D53" s="50"/>
      <c r="E53" s="50"/>
      <c r="F53" s="50"/>
      <c r="G53" s="43" t="s">
        <v>582</v>
      </c>
      <c r="H53" s="57" t="s">
        <v>513</v>
      </c>
      <c r="I53" s="50"/>
      <c r="J53" s="50"/>
      <c r="K53" s="50"/>
      <c r="L53" s="50"/>
    </row>
    <row r="54" spans="1:12" ht="64.5" customHeight="1">
      <c r="A54" s="51"/>
      <c r="B54" s="52"/>
      <c r="C54" s="53"/>
      <c r="D54" s="53"/>
      <c r="E54" s="53"/>
      <c r="F54" s="53"/>
      <c r="G54" s="43" t="s">
        <v>583</v>
      </c>
      <c r="H54" s="57" t="s">
        <v>571</v>
      </c>
      <c r="I54" s="53"/>
      <c r="J54" s="53"/>
      <c r="K54" s="53"/>
      <c r="L54" s="53"/>
    </row>
    <row r="55" spans="1:12" ht="48.75" customHeight="1">
      <c r="A55" s="46" t="s">
        <v>38</v>
      </c>
      <c r="B55" s="47" t="s">
        <v>597</v>
      </c>
      <c r="C55" s="45">
        <v>200</v>
      </c>
      <c r="D55" s="45">
        <v>0</v>
      </c>
      <c r="E55" s="45">
        <v>200</v>
      </c>
      <c r="F55" s="43" t="s">
        <v>598</v>
      </c>
      <c r="G55" s="43" t="s">
        <v>599</v>
      </c>
      <c r="H55" s="57" t="s">
        <v>600</v>
      </c>
      <c r="I55" s="43" t="s">
        <v>601</v>
      </c>
      <c r="J55" s="57" t="s">
        <v>541</v>
      </c>
      <c r="K55" s="43" t="s">
        <v>526</v>
      </c>
      <c r="L55" s="57" t="s">
        <v>538</v>
      </c>
    </row>
    <row r="56" spans="1:12" ht="48.75" customHeight="1">
      <c r="A56" s="48"/>
      <c r="B56" s="49"/>
      <c r="C56" s="50"/>
      <c r="D56" s="50"/>
      <c r="E56" s="50"/>
      <c r="F56" s="50"/>
      <c r="G56" s="43" t="s">
        <v>602</v>
      </c>
      <c r="H56" s="57" t="s">
        <v>600</v>
      </c>
      <c r="I56" s="43" t="s">
        <v>603</v>
      </c>
      <c r="J56" s="57" t="s">
        <v>541</v>
      </c>
      <c r="K56" s="43" t="s">
        <v>581</v>
      </c>
      <c r="L56" s="57" t="s">
        <v>538</v>
      </c>
    </row>
    <row r="57" spans="1:12" ht="48.75" customHeight="1">
      <c r="A57" s="48"/>
      <c r="B57" s="49"/>
      <c r="C57" s="50"/>
      <c r="D57" s="50"/>
      <c r="E57" s="50"/>
      <c r="F57" s="50"/>
      <c r="G57" s="43" t="s">
        <v>604</v>
      </c>
      <c r="H57" s="57" t="s">
        <v>596</v>
      </c>
      <c r="I57" s="50"/>
      <c r="J57" s="50"/>
      <c r="K57" s="50"/>
      <c r="L57" s="50"/>
    </row>
    <row r="58" spans="1:12" ht="48.75" customHeight="1">
      <c r="A58" s="48"/>
      <c r="B58" s="49"/>
      <c r="C58" s="50"/>
      <c r="D58" s="50"/>
      <c r="E58" s="50"/>
      <c r="F58" s="50"/>
      <c r="G58" s="43" t="s">
        <v>605</v>
      </c>
      <c r="H58" s="57" t="s">
        <v>596</v>
      </c>
      <c r="I58" s="50"/>
      <c r="J58" s="50"/>
      <c r="K58" s="50"/>
      <c r="L58" s="50"/>
    </row>
    <row r="59" spans="1:12" ht="48.75" customHeight="1">
      <c r="A59" s="51"/>
      <c r="B59" s="52"/>
      <c r="C59" s="53"/>
      <c r="D59" s="53"/>
      <c r="E59" s="53"/>
      <c r="F59" s="53"/>
      <c r="G59" s="43" t="s">
        <v>606</v>
      </c>
      <c r="H59" s="57" t="s">
        <v>596</v>
      </c>
      <c r="I59" s="53"/>
      <c r="J59" s="53"/>
      <c r="K59" s="53"/>
      <c r="L59" s="53"/>
    </row>
    <row r="60" spans="1:12" ht="27">
      <c r="A60" s="46" t="s">
        <v>38</v>
      </c>
      <c r="B60" s="47" t="s">
        <v>607</v>
      </c>
      <c r="C60" s="45">
        <v>350</v>
      </c>
      <c r="D60" s="45">
        <v>330</v>
      </c>
      <c r="E60" s="45">
        <v>20</v>
      </c>
      <c r="F60" s="43" t="s">
        <v>608</v>
      </c>
      <c r="G60" s="43" t="s">
        <v>609</v>
      </c>
      <c r="H60" s="57" t="s">
        <v>610</v>
      </c>
      <c r="I60" s="43" t="s">
        <v>611</v>
      </c>
      <c r="J60" s="57" t="s">
        <v>541</v>
      </c>
      <c r="K60" s="43" t="s">
        <v>526</v>
      </c>
      <c r="L60" s="57" t="s">
        <v>538</v>
      </c>
    </row>
    <row r="61" spans="1:12" ht="27">
      <c r="A61" s="48"/>
      <c r="B61" s="49"/>
      <c r="C61" s="50"/>
      <c r="D61" s="50"/>
      <c r="E61" s="50"/>
      <c r="F61" s="50"/>
      <c r="G61" s="43" t="s">
        <v>612</v>
      </c>
      <c r="H61" s="57" t="s">
        <v>613</v>
      </c>
      <c r="I61" s="43" t="s">
        <v>532</v>
      </c>
      <c r="J61" s="57" t="s">
        <v>517</v>
      </c>
      <c r="K61" s="50"/>
      <c r="L61" s="50"/>
    </row>
    <row r="62" spans="1:12" ht="27">
      <c r="A62" s="48"/>
      <c r="B62" s="49"/>
      <c r="C62" s="50"/>
      <c r="D62" s="50"/>
      <c r="E62" s="50"/>
      <c r="F62" s="50"/>
      <c r="G62" s="43" t="s">
        <v>614</v>
      </c>
      <c r="H62" s="57" t="s">
        <v>615</v>
      </c>
      <c r="I62" s="50"/>
      <c r="J62" s="50"/>
      <c r="K62" s="50"/>
      <c r="L62" s="50"/>
    </row>
    <row r="63" spans="1:12" ht="13.5">
      <c r="A63" s="48"/>
      <c r="B63" s="49"/>
      <c r="C63" s="50"/>
      <c r="D63" s="50"/>
      <c r="E63" s="50"/>
      <c r="F63" s="50"/>
      <c r="G63" s="43" t="s">
        <v>616</v>
      </c>
      <c r="H63" s="57" t="s">
        <v>596</v>
      </c>
      <c r="I63" s="50"/>
      <c r="J63" s="50"/>
      <c r="K63" s="50"/>
      <c r="L63" s="50"/>
    </row>
    <row r="64" spans="1:12" ht="13.5">
      <c r="A64" s="51"/>
      <c r="B64" s="52"/>
      <c r="C64" s="53"/>
      <c r="D64" s="53"/>
      <c r="E64" s="53"/>
      <c r="F64" s="53"/>
      <c r="G64" s="43" t="s">
        <v>617</v>
      </c>
      <c r="H64" s="57" t="s">
        <v>571</v>
      </c>
      <c r="I64" s="53"/>
      <c r="J64" s="53"/>
      <c r="K64" s="53"/>
      <c r="L64" s="53"/>
    </row>
    <row r="65" spans="1:12" ht="37.5" customHeight="1">
      <c r="A65" s="46" t="s">
        <v>38</v>
      </c>
      <c r="B65" s="47" t="s">
        <v>618</v>
      </c>
      <c r="C65" s="45">
        <v>170</v>
      </c>
      <c r="D65" s="45">
        <v>0</v>
      </c>
      <c r="E65" s="45">
        <v>170</v>
      </c>
      <c r="F65" s="43" t="s">
        <v>619</v>
      </c>
      <c r="G65" s="43" t="s">
        <v>620</v>
      </c>
      <c r="H65" s="57" t="s">
        <v>621</v>
      </c>
      <c r="I65" s="43" t="s">
        <v>622</v>
      </c>
      <c r="J65" s="57" t="s">
        <v>623</v>
      </c>
      <c r="K65" s="43" t="s">
        <v>581</v>
      </c>
      <c r="L65" s="57" t="s">
        <v>538</v>
      </c>
    </row>
    <row r="66" spans="1:12" ht="37.5" customHeight="1">
      <c r="A66" s="48"/>
      <c r="B66" s="49"/>
      <c r="C66" s="50"/>
      <c r="D66" s="50"/>
      <c r="E66" s="50"/>
      <c r="F66" s="50"/>
      <c r="G66" s="43" t="s">
        <v>624</v>
      </c>
      <c r="H66" s="57" t="s">
        <v>541</v>
      </c>
      <c r="I66" s="43" t="s">
        <v>625</v>
      </c>
      <c r="J66" s="57" t="s">
        <v>541</v>
      </c>
      <c r="K66" s="43" t="s">
        <v>526</v>
      </c>
      <c r="L66" s="57" t="s">
        <v>538</v>
      </c>
    </row>
    <row r="67" spans="1:12" ht="37.5" customHeight="1">
      <c r="A67" s="51"/>
      <c r="B67" s="52"/>
      <c r="C67" s="53"/>
      <c r="D67" s="53"/>
      <c r="E67" s="53"/>
      <c r="F67" s="53"/>
      <c r="G67" s="43" t="s">
        <v>626</v>
      </c>
      <c r="H67" s="57" t="s">
        <v>471</v>
      </c>
      <c r="I67" s="53"/>
      <c r="J67" s="53"/>
      <c r="K67" s="53"/>
      <c r="L67" s="53"/>
    </row>
    <row r="68" spans="1:12" ht="40.5">
      <c r="A68" s="46" t="s">
        <v>38</v>
      </c>
      <c r="B68" s="47" t="s">
        <v>475</v>
      </c>
      <c r="C68" s="45">
        <v>197</v>
      </c>
      <c r="D68" s="45">
        <v>0</v>
      </c>
      <c r="E68" s="45">
        <v>197</v>
      </c>
      <c r="F68" s="43" t="s">
        <v>627</v>
      </c>
      <c r="G68" s="43" t="s">
        <v>628</v>
      </c>
      <c r="H68" s="57" t="s">
        <v>629</v>
      </c>
      <c r="I68" s="43" t="s">
        <v>630</v>
      </c>
      <c r="J68" s="57" t="s">
        <v>541</v>
      </c>
      <c r="K68" s="43" t="s">
        <v>526</v>
      </c>
      <c r="L68" s="57" t="s">
        <v>538</v>
      </c>
    </row>
    <row r="69" spans="1:12" ht="13.5">
      <c r="A69" s="48"/>
      <c r="B69" s="49"/>
      <c r="C69" s="50"/>
      <c r="D69" s="50"/>
      <c r="E69" s="50"/>
      <c r="F69" s="50"/>
      <c r="G69" s="43" t="s">
        <v>631</v>
      </c>
      <c r="H69" s="57" t="s">
        <v>632</v>
      </c>
      <c r="I69" s="43" t="s">
        <v>633</v>
      </c>
      <c r="J69" s="57" t="s">
        <v>517</v>
      </c>
      <c r="K69" s="43" t="s">
        <v>581</v>
      </c>
      <c r="L69" s="57" t="s">
        <v>538</v>
      </c>
    </row>
    <row r="70" spans="1:12" ht="27">
      <c r="A70" s="48"/>
      <c r="B70" s="49"/>
      <c r="C70" s="50"/>
      <c r="D70" s="50"/>
      <c r="E70" s="50"/>
      <c r="F70" s="50"/>
      <c r="G70" s="43" t="s">
        <v>634</v>
      </c>
      <c r="H70" s="57" t="s">
        <v>635</v>
      </c>
      <c r="I70" s="50"/>
      <c r="J70" s="50"/>
      <c r="K70" s="50"/>
      <c r="L70" s="50"/>
    </row>
    <row r="71" spans="1:12" ht="27">
      <c r="A71" s="48"/>
      <c r="B71" s="49"/>
      <c r="C71" s="50"/>
      <c r="D71" s="50"/>
      <c r="E71" s="50"/>
      <c r="F71" s="50"/>
      <c r="G71" s="43" t="s">
        <v>636</v>
      </c>
      <c r="H71" s="57" t="s">
        <v>637</v>
      </c>
      <c r="I71" s="50"/>
      <c r="J71" s="50"/>
      <c r="K71" s="50"/>
      <c r="L71" s="50"/>
    </row>
    <row r="72" spans="1:12" ht="13.5">
      <c r="A72" s="48"/>
      <c r="B72" s="49"/>
      <c r="C72" s="50"/>
      <c r="D72" s="50"/>
      <c r="E72" s="50"/>
      <c r="F72" s="50"/>
      <c r="G72" s="43" t="s">
        <v>638</v>
      </c>
      <c r="H72" s="57" t="s">
        <v>639</v>
      </c>
      <c r="I72" s="50"/>
      <c r="J72" s="50"/>
      <c r="K72" s="50"/>
      <c r="L72" s="50"/>
    </row>
    <row r="73" spans="1:12" ht="13.5">
      <c r="A73" s="48"/>
      <c r="B73" s="49"/>
      <c r="C73" s="50"/>
      <c r="D73" s="50"/>
      <c r="E73" s="50"/>
      <c r="F73" s="50"/>
      <c r="G73" s="43" t="s">
        <v>640</v>
      </c>
      <c r="H73" s="57" t="s">
        <v>541</v>
      </c>
      <c r="I73" s="50"/>
      <c r="J73" s="50"/>
      <c r="K73" s="50"/>
      <c r="L73" s="50"/>
    </row>
    <row r="74" spans="1:12" ht="13.5">
      <c r="A74" s="48"/>
      <c r="B74" s="49"/>
      <c r="C74" s="50"/>
      <c r="D74" s="50"/>
      <c r="E74" s="50"/>
      <c r="F74" s="50"/>
      <c r="G74" s="43" t="s">
        <v>641</v>
      </c>
      <c r="H74" s="57" t="s">
        <v>541</v>
      </c>
      <c r="I74" s="50"/>
      <c r="J74" s="50"/>
      <c r="K74" s="50"/>
      <c r="L74" s="50"/>
    </row>
    <row r="75" spans="1:12" ht="24.75" customHeight="1">
      <c r="A75" s="48"/>
      <c r="B75" s="49"/>
      <c r="C75" s="50"/>
      <c r="D75" s="50"/>
      <c r="E75" s="50"/>
      <c r="F75" s="50"/>
      <c r="G75" s="43" t="s">
        <v>642</v>
      </c>
      <c r="H75" s="57" t="s">
        <v>541</v>
      </c>
      <c r="I75" s="50"/>
      <c r="J75" s="50"/>
      <c r="K75" s="50"/>
      <c r="L75" s="50"/>
    </row>
    <row r="76" spans="1:12" ht="24.75" customHeight="1">
      <c r="A76" s="48"/>
      <c r="B76" s="49"/>
      <c r="C76" s="50"/>
      <c r="D76" s="50"/>
      <c r="E76" s="50"/>
      <c r="F76" s="50"/>
      <c r="G76" s="43" t="s">
        <v>643</v>
      </c>
      <c r="H76" s="57" t="s">
        <v>541</v>
      </c>
      <c r="I76" s="50"/>
      <c r="J76" s="50"/>
      <c r="K76" s="50"/>
      <c r="L76" s="50"/>
    </row>
    <row r="77" spans="1:12" ht="24.75" customHeight="1">
      <c r="A77" s="51"/>
      <c r="B77" s="52"/>
      <c r="C77" s="53"/>
      <c r="D77" s="53"/>
      <c r="E77" s="53"/>
      <c r="F77" s="53"/>
      <c r="G77" s="43" t="s">
        <v>644</v>
      </c>
      <c r="H77" s="57" t="s">
        <v>645</v>
      </c>
      <c r="I77" s="53"/>
      <c r="J77" s="53"/>
      <c r="K77" s="53"/>
      <c r="L77" s="53"/>
    </row>
    <row r="78" spans="1:12" ht="27">
      <c r="A78" s="46" t="s">
        <v>38</v>
      </c>
      <c r="B78" s="47" t="s">
        <v>646</v>
      </c>
      <c r="C78" s="45">
        <v>974.06</v>
      </c>
      <c r="D78" s="45">
        <v>958.06</v>
      </c>
      <c r="E78" s="45">
        <v>16</v>
      </c>
      <c r="F78" s="43" t="s">
        <v>38</v>
      </c>
      <c r="G78" s="43" t="s">
        <v>38</v>
      </c>
      <c r="H78" s="43" t="s">
        <v>38</v>
      </c>
      <c r="I78" s="43" t="s">
        <v>38</v>
      </c>
      <c r="J78" s="43" t="s">
        <v>38</v>
      </c>
      <c r="K78" s="43" t="s">
        <v>38</v>
      </c>
      <c r="L78" s="43" t="s">
        <v>38</v>
      </c>
    </row>
    <row r="79" spans="1:12" ht="13.5">
      <c r="A79" s="46" t="s">
        <v>38</v>
      </c>
      <c r="B79" s="47" t="s">
        <v>533</v>
      </c>
      <c r="C79" s="45">
        <v>200</v>
      </c>
      <c r="D79" s="45">
        <v>200</v>
      </c>
      <c r="E79" s="45">
        <v>0</v>
      </c>
      <c r="F79" s="43" t="s">
        <v>647</v>
      </c>
      <c r="G79" s="43" t="s">
        <v>535</v>
      </c>
      <c r="H79" s="57" t="s">
        <v>648</v>
      </c>
      <c r="I79" s="43" t="s">
        <v>537</v>
      </c>
      <c r="J79" s="57" t="s">
        <v>480</v>
      </c>
      <c r="K79" s="43" t="s">
        <v>510</v>
      </c>
      <c r="L79" s="57" t="s">
        <v>471</v>
      </c>
    </row>
    <row r="80" spans="1:12" ht="13.5">
      <c r="A80" s="48"/>
      <c r="B80" s="49"/>
      <c r="C80" s="50"/>
      <c r="D80" s="50"/>
      <c r="E80" s="50"/>
      <c r="F80" s="50"/>
      <c r="G80" s="43" t="s">
        <v>539</v>
      </c>
      <c r="H80" s="57" t="s">
        <v>513</v>
      </c>
      <c r="I80" s="43" t="s">
        <v>540</v>
      </c>
      <c r="J80" s="57" t="s">
        <v>541</v>
      </c>
      <c r="K80" s="50"/>
      <c r="L80" s="50"/>
    </row>
    <row r="81" spans="1:12" ht="27">
      <c r="A81" s="48"/>
      <c r="B81" s="49"/>
      <c r="C81" s="50"/>
      <c r="D81" s="50"/>
      <c r="E81" s="50"/>
      <c r="F81" s="50"/>
      <c r="G81" s="43" t="s">
        <v>515</v>
      </c>
      <c r="H81" s="57" t="s">
        <v>513</v>
      </c>
      <c r="I81" s="43" t="s">
        <v>542</v>
      </c>
      <c r="J81" s="57" t="s">
        <v>509</v>
      </c>
      <c r="K81" s="50"/>
      <c r="L81" s="50"/>
    </row>
    <row r="82" spans="1:12" ht="27">
      <c r="A82" s="48"/>
      <c r="B82" s="49"/>
      <c r="C82" s="50"/>
      <c r="D82" s="50"/>
      <c r="E82" s="50"/>
      <c r="F82" s="50"/>
      <c r="G82" s="43" t="s">
        <v>649</v>
      </c>
      <c r="H82" s="57" t="s">
        <v>513</v>
      </c>
      <c r="I82" s="43" t="s">
        <v>516</v>
      </c>
      <c r="J82" s="57" t="s">
        <v>517</v>
      </c>
      <c r="K82" s="50"/>
      <c r="L82" s="50"/>
    </row>
    <row r="83" spans="1:12" ht="13.5">
      <c r="A83" s="51"/>
      <c r="B83" s="52"/>
      <c r="C83" s="53"/>
      <c r="D83" s="53"/>
      <c r="E83" s="53"/>
      <c r="F83" s="53"/>
      <c r="G83" s="43" t="s">
        <v>545</v>
      </c>
      <c r="H83" s="57" t="s">
        <v>513</v>
      </c>
      <c r="I83" s="43" t="s">
        <v>519</v>
      </c>
      <c r="J83" s="57" t="s">
        <v>517</v>
      </c>
      <c r="K83" s="53"/>
      <c r="L83" s="53"/>
    </row>
    <row r="84" spans="1:12" ht="13.5">
      <c r="A84" s="46" t="s">
        <v>38</v>
      </c>
      <c r="B84" s="47" t="s">
        <v>650</v>
      </c>
      <c r="C84" s="45">
        <v>118.95</v>
      </c>
      <c r="D84" s="45">
        <v>118.95</v>
      </c>
      <c r="E84" s="45">
        <v>0</v>
      </c>
      <c r="F84" s="43" t="s">
        <v>651</v>
      </c>
      <c r="G84" s="43" t="s">
        <v>652</v>
      </c>
      <c r="H84" s="57" t="s">
        <v>653</v>
      </c>
      <c r="I84" s="43" t="s">
        <v>654</v>
      </c>
      <c r="J84" s="57" t="s">
        <v>655</v>
      </c>
      <c r="K84" s="43" t="s">
        <v>510</v>
      </c>
      <c r="L84" s="57" t="s">
        <v>656</v>
      </c>
    </row>
    <row r="85" spans="1:12" ht="13.5">
      <c r="A85" s="48"/>
      <c r="B85" s="49"/>
      <c r="C85" s="50"/>
      <c r="D85" s="50"/>
      <c r="E85" s="50"/>
      <c r="F85" s="50"/>
      <c r="G85" s="43" t="s">
        <v>657</v>
      </c>
      <c r="H85" s="57" t="s">
        <v>658</v>
      </c>
      <c r="I85" s="43" t="s">
        <v>659</v>
      </c>
      <c r="J85" s="57" t="s">
        <v>660</v>
      </c>
      <c r="K85" s="50"/>
      <c r="L85" s="50"/>
    </row>
    <row r="86" spans="1:12" ht="13.5">
      <c r="A86" s="48"/>
      <c r="B86" s="49"/>
      <c r="C86" s="50"/>
      <c r="D86" s="50"/>
      <c r="E86" s="50"/>
      <c r="F86" s="50"/>
      <c r="G86" s="43" t="s">
        <v>661</v>
      </c>
      <c r="H86" s="57" t="s">
        <v>653</v>
      </c>
      <c r="I86" s="43" t="s">
        <v>662</v>
      </c>
      <c r="J86" s="57" t="s">
        <v>655</v>
      </c>
      <c r="K86" s="50"/>
      <c r="L86" s="50"/>
    </row>
    <row r="87" spans="1:12" ht="13.5">
      <c r="A87" s="48"/>
      <c r="B87" s="49"/>
      <c r="C87" s="50"/>
      <c r="D87" s="50"/>
      <c r="E87" s="50"/>
      <c r="F87" s="50"/>
      <c r="G87" s="43" t="s">
        <v>663</v>
      </c>
      <c r="H87" s="57" t="s">
        <v>664</v>
      </c>
      <c r="I87" s="50"/>
      <c r="J87" s="50"/>
      <c r="K87" s="50"/>
      <c r="L87" s="50"/>
    </row>
    <row r="88" spans="1:12" ht="13.5">
      <c r="A88" s="48"/>
      <c r="B88" s="49"/>
      <c r="C88" s="50"/>
      <c r="D88" s="50"/>
      <c r="E88" s="50"/>
      <c r="F88" s="50"/>
      <c r="G88" s="43" t="s">
        <v>665</v>
      </c>
      <c r="H88" s="57" t="s">
        <v>666</v>
      </c>
      <c r="I88" s="50"/>
      <c r="J88" s="50"/>
      <c r="K88" s="50"/>
      <c r="L88" s="50"/>
    </row>
    <row r="89" spans="1:12" ht="13.5">
      <c r="A89" s="48"/>
      <c r="B89" s="49"/>
      <c r="C89" s="50"/>
      <c r="D89" s="50"/>
      <c r="E89" s="50"/>
      <c r="F89" s="50"/>
      <c r="G89" s="43" t="s">
        <v>667</v>
      </c>
      <c r="H89" s="57" t="s">
        <v>666</v>
      </c>
      <c r="I89" s="50"/>
      <c r="J89" s="50"/>
      <c r="K89" s="50"/>
      <c r="L89" s="50"/>
    </row>
    <row r="90" spans="1:12" ht="13.5">
      <c r="A90" s="48"/>
      <c r="B90" s="49"/>
      <c r="C90" s="50"/>
      <c r="D90" s="50"/>
      <c r="E90" s="50"/>
      <c r="F90" s="50"/>
      <c r="G90" s="43" t="s">
        <v>668</v>
      </c>
      <c r="H90" s="57" t="s">
        <v>669</v>
      </c>
      <c r="I90" s="50"/>
      <c r="J90" s="50"/>
      <c r="K90" s="50"/>
      <c r="L90" s="50"/>
    </row>
    <row r="91" spans="1:12" ht="13.5">
      <c r="A91" s="48"/>
      <c r="B91" s="49"/>
      <c r="C91" s="50"/>
      <c r="D91" s="50"/>
      <c r="E91" s="50"/>
      <c r="F91" s="50"/>
      <c r="G91" s="43" t="s">
        <v>670</v>
      </c>
      <c r="H91" s="57" t="s">
        <v>666</v>
      </c>
      <c r="I91" s="50"/>
      <c r="J91" s="50"/>
      <c r="K91" s="50"/>
      <c r="L91" s="50"/>
    </row>
    <row r="92" spans="1:12" ht="13.5">
      <c r="A92" s="48"/>
      <c r="B92" s="49"/>
      <c r="C92" s="50"/>
      <c r="D92" s="50"/>
      <c r="E92" s="50"/>
      <c r="F92" s="50"/>
      <c r="G92" s="43" t="s">
        <v>671</v>
      </c>
      <c r="H92" s="57" t="s">
        <v>669</v>
      </c>
      <c r="I92" s="50"/>
      <c r="J92" s="50"/>
      <c r="K92" s="50"/>
      <c r="L92" s="50"/>
    </row>
    <row r="93" spans="1:12" ht="13.5">
      <c r="A93" s="48"/>
      <c r="B93" s="49"/>
      <c r="C93" s="50"/>
      <c r="D93" s="50"/>
      <c r="E93" s="50"/>
      <c r="F93" s="50"/>
      <c r="G93" s="43" t="s">
        <v>672</v>
      </c>
      <c r="H93" s="57" t="s">
        <v>669</v>
      </c>
      <c r="I93" s="50"/>
      <c r="J93" s="50"/>
      <c r="K93" s="50"/>
      <c r="L93" s="50"/>
    </row>
    <row r="94" spans="1:12" ht="13.5">
      <c r="A94" s="48"/>
      <c r="B94" s="49"/>
      <c r="C94" s="50"/>
      <c r="D94" s="50"/>
      <c r="E94" s="50"/>
      <c r="F94" s="50"/>
      <c r="G94" s="43" t="s">
        <v>673</v>
      </c>
      <c r="H94" s="57" t="s">
        <v>674</v>
      </c>
      <c r="I94" s="50"/>
      <c r="J94" s="50"/>
      <c r="K94" s="50"/>
      <c r="L94" s="50"/>
    </row>
    <row r="95" spans="1:12" ht="13.5">
      <c r="A95" s="48"/>
      <c r="B95" s="49"/>
      <c r="C95" s="50"/>
      <c r="D95" s="50"/>
      <c r="E95" s="50"/>
      <c r="F95" s="50"/>
      <c r="G95" s="43" t="s">
        <v>675</v>
      </c>
      <c r="H95" s="57" t="s">
        <v>676</v>
      </c>
      <c r="I95" s="50"/>
      <c r="J95" s="50"/>
      <c r="K95" s="50"/>
      <c r="L95" s="50"/>
    </row>
    <row r="96" spans="1:12" ht="13.5">
      <c r="A96" s="48"/>
      <c r="B96" s="49"/>
      <c r="C96" s="50"/>
      <c r="D96" s="50"/>
      <c r="E96" s="50"/>
      <c r="F96" s="50"/>
      <c r="G96" s="43" t="s">
        <v>677</v>
      </c>
      <c r="H96" s="57" t="s">
        <v>678</v>
      </c>
      <c r="I96" s="50"/>
      <c r="J96" s="50"/>
      <c r="K96" s="50"/>
      <c r="L96" s="50"/>
    </row>
    <row r="97" spans="1:12" ht="13.5">
      <c r="A97" s="48"/>
      <c r="B97" s="49"/>
      <c r="C97" s="50"/>
      <c r="D97" s="50"/>
      <c r="E97" s="50"/>
      <c r="F97" s="50"/>
      <c r="G97" s="43" t="s">
        <v>679</v>
      </c>
      <c r="H97" s="57" t="s">
        <v>653</v>
      </c>
      <c r="I97" s="50"/>
      <c r="J97" s="50"/>
      <c r="K97" s="50"/>
      <c r="L97" s="50"/>
    </row>
    <row r="98" spans="1:12" ht="13.5">
      <c r="A98" s="51"/>
      <c r="B98" s="52"/>
      <c r="C98" s="53"/>
      <c r="D98" s="53"/>
      <c r="E98" s="53"/>
      <c r="F98" s="53"/>
      <c r="G98" s="43" t="s">
        <v>680</v>
      </c>
      <c r="H98" s="57" t="s">
        <v>681</v>
      </c>
      <c r="I98" s="53"/>
      <c r="J98" s="53"/>
      <c r="K98" s="53"/>
      <c r="L98" s="53"/>
    </row>
    <row r="99" spans="1:12" ht="27">
      <c r="A99" s="46" t="s">
        <v>38</v>
      </c>
      <c r="B99" s="47" t="s">
        <v>504</v>
      </c>
      <c r="C99" s="45">
        <v>339.11</v>
      </c>
      <c r="D99" s="45">
        <v>339.11</v>
      </c>
      <c r="E99" s="45">
        <v>0</v>
      </c>
      <c r="F99" s="43" t="s">
        <v>682</v>
      </c>
      <c r="G99" s="43" t="s">
        <v>506</v>
      </c>
      <c r="H99" s="57" t="s">
        <v>683</v>
      </c>
      <c r="I99" s="43" t="s">
        <v>508</v>
      </c>
      <c r="J99" s="57" t="s">
        <v>509</v>
      </c>
      <c r="K99" s="43" t="s">
        <v>510</v>
      </c>
      <c r="L99" s="57" t="s">
        <v>471</v>
      </c>
    </row>
    <row r="100" spans="1:12" ht="13.5">
      <c r="A100" s="48"/>
      <c r="B100" s="49"/>
      <c r="C100" s="50"/>
      <c r="D100" s="50"/>
      <c r="E100" s="50"/>
      <c r="F100" s="50"/>
      <c r="G100" s="43" t="s">
        <v>512</v>
      </c>
      <c r="H100" s="57" t="s">
        <v>513</v>
      </c>
      <c r="I100" s="43" t="s">
        <v>514</v>
      </c>
      <c r="J100" s="57" t="s">
        <v>480</v>
      </c>
      <c r="K100" s="50"/>
      <c r="L100" s="50"/>
    </row>
    <row r="101" spans="1:12" ht="13.5">
      <c r="A101" s="48"/>
      <c r="B101" s="49"/>
      <c r="C101" s="50"/>
      <c r="D101" s="50"/>
      <c r="E101" s="50"/>
      <c r="F101" s="50"/>
      <c r="G101" s="43" t="s">
        <v>515</v>
      </c>
      <c r="H101" s="57" t="s">
        <v>513</v>
      </c>
      <c r="I101" s="43" t="s">
        <v>516</v>
      </c>
      <c r="J101" s="57" t="s">
        <v>517</v>
      </c>
      <c r="K101" s="50"/>
      <c r="L101" s="50"/>
    </row>
    <row r="102" spans="1:12" ht="27">
      <c r="A102" s="48"/>
      <c r="B102" s="49"/>
      <c r="C102" s="50"/>
      <c r="D102" s="50"/>
      <c r="E102" s="50"/>
      <c r="F102" s="50"/>
      <c r="G102" s="43" t="s">
        <v>684</v>
      </c>
      <c r="H102" s="57" t="s">
        <v>513</v>
      </c>
      <c r="I102" s="43" t="s">
        <v>519</v>
      </c>
      <c r="J102" s="57" t="s">
        <v>517</v>
      </c>
      <c r="K102" s="50"/>
      <c r="L102" s="50"/>
    </row>
    <row r="103" spans="1:12" ht="27">
      <c r="A103" s="48"/>
      <c r="B103" s="49"/>
      <c r="C103" s="50"/>
      <c r="D103" s="50"/>
      <c r="E103" s="50"/>
      <c r="F103" s="50"/>
      <c r="G103" s="43" t="s">
        <v>520</v>
      </c>
      <c r="H103" s="57" t="s">
        <v>513</v>
      </c>
      <c r="I103" s="50"/>
      <c r="J103" s="50"/>
      <c r="K103" s="50"/>
      <c r="L103" s="50"/>
    </row>
    <row r="104" spans="1:12" ht="13.5">
      <c r="A104" s="51"/>
      <c r="B104" s="52"/>
      <c r="C104" s="53"/>
      <c r="D104" s="53"/>
      <c r="E104" s="53"/>
      <c r="F104" s="53"/>
      <c r="G104" s="43" t="s">
        <v>685</v>
      </c>
      <c r="H104" s="57" t="s">
        <v>686</v>
      </c>
      <c r="I104" s="53"/>
      <c r="J104" s="53"/>
      <c r="K104" s="53"/>
      <c r="L104" s="53"/>
    </row>
    <row r="105" spans="1:12" ht="13.5">
      <c r="A105" s="46" t="s">
        <v>38</v>
      </c>
      <c r="B105" s="47" t="s">
        <v>585</v>
      </c>
      <c r="C105" s="45">
        <v>316</v>
      </c>
      <c r="D105" s="45">
        <v>300</v>
      </c>
      <c r="E105" s="45">
        <v>16</v>
      </c>
      <c r="F105" s="43" t="s">
        <v>687</v>
      </c>
      <c r="G105" s="43" t="s">
        <v>688</v>
      </c>
      <c r="H105" s="57" t="s">
        <v>689</v>
      </c>
      <c r="I105" s="43" t="s">
        <v>690</v>
      </c>
      <c r="J105" s="57" t="s">
        <v>509</v>
      </c>
      <c r="K105" s="43" t="s">
        <v>470</v>
      </c>
      <c r="L105" s="57" t="s">
        <v>691</v>
      </c>
    </row>
    <row r="106" spans="1:12" ht="27">
      <c r="A106" s="48"/>
      <c r="B106" s="49"/>
      <c r="C106" s="50"/>
      <c r="D106" s="50"/>
      <c r="E106" s="50"/>
      <c r="F106" s="50"/>
      <c r="G106" s="43" t="s">
        <v>692</v>
      </c>
      <c r="H106" s="57" t="s">
        <v>693</v>
      </c>
      <c r="I106" s="43" t="s">
        <v>694</v>
      </c>
      <c r="J106" s="57" t="s">
        <v>695</v>
      </c>
      <c r="K106" s="43" t="s">
        <v>696</v>
      </c>
      <c r="L106" s="57" t="s">
        <v>691</v>
      </c>
    </row>
    <row r="107" spans="1:12" ht="13.5">
      <c r="A107" s="48"/>
      <c r="B107" s="49"/>
      <c r="C107" s="50"/>
      <c r="D107" s="50"/>
      <c r="E107" s="50"/>
      <c r="F107" s="50"/>
      <c r="G107" s="43" t="s">
        <v>697</v>
      </c>
      <c r="H107" s="57" t="s">
        <v>698</v>
      </c>
      <c r="I107" s="43" t="s">
        <v>699</v>
      </c>
      <c r="J107" s="57" t="s">
        <v>700</v>
      </c>
      <c r="K107" s="50"/>
      <c r="L107" s="50"/>
    </row>
    <row r="108" spans="1:12" ht="13.5">
      <c r="A108" s="48"/>
      <c r="B108" s="49"/>
      <c r="C108" s="50"/>
      <c r="D108" s="50"/>
      <c r="E108" s="50"/>
      <c r="F108" s="50"/>
      <c r="G108" s="43" t="s">
        <v>701</v>
      </c>
      <c r="H108" s="57" t="s">
        <v>702</v>
      </c>
      <c r="I108" s="50"/>
      <c r="J108" s="50"/>
      <c r="K108" s="50"/>
      <c r="L108" s="50"/>
    </row>
    <row r="109" spans="1:12" ht="13.5">
      <c r="A109" s="48"/>
      <c r="B109" s="49"/>
      <c r="C109" s="50"/>
      <c r="D109" s="50"/>
      <c r="E109" s="50"/>
      <c r="F109" s="50"/>
      <c r="G109" s="43" t="s">
        <v>703</v>
      </c>
      <c r="H109" s="57" t="s">
        <v>704</v>
      </c>
      <c r="I109" s="50"/>
      <c r="J109" s="50"/>
      <c r="K109" s="50"/>
      <c r="L109" s="50"/>
    </row>
    <row r="110" spans="1:12" ht="13.5">
      <c r="A110" s="48"/>
      <c r="B110" s="49"/>
      <c r="C110" s="50"/>
      <c r="D110" s="50"/>
      <c r="E110" s="50"/>
      <c r="F110" s="50"/>
      <c r="G110" s="43" t="s">
        <v>705</v>
      </c>
      <c r="H110" s="57" t="s">
        <v>706</v>
      </c>
      <c r="I110" s="50"/>
      <c r="J110" s="50"/>
      <c r="K110" s="50"/>
      <c r="L110" s="50"/>
    </row>
    <row r="111" spans="1:12" ht="13.5">
      <c r="A111" s="51"/>
      <c r="B111" s="52"/>
      <c r="C111" s="53"/>
      <c r="D111" s="53"/>
      <c r="E111" s="53"/>
      <c r="F111" s="53"/>
      <c r="G111" s="43" t="s">
        <v>484</v>
      </c>
      <c r="H111" s="57" t="s">
        <v>707</v>
      </c>
      <c r="I111" s="53"/>
      <c r="J111" s="53"/>
      <c r="K111" s="53"/>
      <c r="L111" s="53"/>
    </row>
    <row r="112" spans="1:12" ht="13.5">
      <c r="A112" s="46" t="s">
        <v>38</v>
      </c>
      <c r="B112" s="47" t="s">
        <v>708</v>
      </c>
      <c r="C112" s="45">
        <v>3475.37</v>
      </c>
      <c r="D112" s="45">
        <v>1231.85</v>
      </c>
      <c r="E112" s="45">
        <v>2243.52</v>
      </c>
      <c r="F112" s="43" t="s">
        <v>38</v>
      </c>
      <c r="G112" s="43" t="s">
        <v>38</v>
      </c>
      <c r="H112" s="43" t="s">
        <v>38</v>
      </c>
      <c r="I112" s="43" t="s">
        <v>38</v>
      </c>
      <c r="J112" s="43" t="s">
        <v>38</v>
      </c>
      <c r="K112" s="43" t="s">
        <v>38</v>
      </c>
      <c r="L112" s="43" t="s">
        <v>38</v>
      </c>
    </row>
    <row r="113" spans="1:12" ht="13.5">
      <c r="A113" s="46" t="s">
        <v>38</v>
      </c>
      <c r="B113" s="47" t="s">
        <v>533</v>
      </c>
      <c r="C113" s="45">
        <v>450</v>
      </c>
      <c r="D113" s="45">
        <v>450</v>
      </c>
      <c r="E113" s="45">
        <v>0</v>
      </c>
      <c r="F113" s="43" t="s">
        <v>709</v>
      </c>
      <c r="G113" s="43" t="s">
        <v>535</v>
      </c>
      <c r="H113" s="57" t="s">
        <v>710</v>
      </c>
      <c r="I113" s="43" t="s">
        <v>537</v>
      </c>
      <c r="J113" s="57" t="s">
        <v>480</v>
      </c>
      <c r="K113" s="43" t="s">
        <v>510</v>
      </c>
      <c r="L113" s="57" t="s">
        <v>471</v>
      </c>
    </row>
    <row r="114" spans="1:12" ht="27">
      <c r="A114" s="48"/>
      <c r="B114" s="49"/>
      <c r="C114" s="50"/>
      <c r="D114" s="50"/>
      <c r="E114" s="50"/>
      <c r="F114" s="50"/>
      <c r="G114" s="43" t="s">
        <v>711</v>
      </c>
      <c r="H114" s="57" t="s">
        <v>712</v>
      </c>
      <c r="I114" s="43" t="s">
        <v>540</v>
      </c>
      <c r="J114" s="57" t="s">
        <v>541</v>
      </c>
      <c r="K114" s="50"/>
      <c r="L114" s="50"/>
    </row>
    <row r="115" spans="1:12" ht="27">
      <c r="A115" s="48"/>
      <c r="B115" s="49"/>
      <c r="C115" s="50"/>
      <c r="D115" s="50"/>
      <c r="E115" s="50"/>
      <c r="F115" s="50"/>
      <c r="G115" s="43" t="s">
        <v>713</v>
      </c>
      <c r="H115" s="57" t="s">
        <v>513</v>
      </c>
      <c r="I115" s="43" t="s">
        <v>542</v>
      </c>
      <c r="J115" s="57" t="s">
        <v>509</v>
      </c>
      <c r="K115" s="50"/>
      <c r="L115" s="50"/>
    </row>
    <row r="116" spans="1:12" ht="13.5">
      <c r="A116" s="48"/>
      <c r="B116" s="49"/>
      <c r="C116" s="50"/>
      <c r="D116" s="50"/>
      <c r="E116" s="50"/>
      <c r="F116" s="50"/>
      <c r="G116" s="43" t="s">
        <v>539</v>
      </c>
      <c r="H116" s="57" t="s">
        <v>513</v>
      </c>
      <c r="I116" s="43" t="s">
        <v>516</v>
      </c>
      <c r="J116" s="57" t="s">
        <v>517</v>
      </c>
      <c r="K116" s="50"/>
      <c r="L116" s="50"/>
    </row>
    <row r="117" spans="1:12" ht="13.5">
      <c r="A117" s="48"/>
      <c r="B117" s="49"/>
      <c r="C117" s="50"/>
      <c r="D117" s="50"/>
      <c r="E117" s="50"/>
      <c r="F117" s="50"/>
      <c r="G117" s="43" t="s">
        <v>515</v>
      </c>
      <c r="H117" s="57" t="s">
        <v>513</v>
      </c>
      <c r="I117" s="43" t="s">
        <v>519</v>
      </c>
      <c r="J117" s="57" t="s">
        <v>517</v>
      </c>
      <c r="K117" s="50"/>
      <c r="L117" s="50"/>
    </row>
    <row r="118" spans="1:12" ht="27">
      <c r="A118" s="48"/>
      <c r="B118" s="49"/>
      <c r="C118" s="50"/>
      <c r="D118" s="50"/>
      <c r="E118" s="50"/>
      <c r="F118" s="50"/>
      <c r="G118" s="43" t="s">
        <v>649</v>
      </c>
      <c r="H118" s="57" t="s">
        <v>513</v>
      </c>
      <c r="I118" s="50"/>
      <c r="J118" s="50"/>
      <c r="K118" s="50"/>
      <c r="L118" s="50"/>
    </row>
    <row r="119" spans="1:12" ht="13.5">
      <c r="A119" s="51"/>
      <c r="B119" s="52"/>
      <c r="C119" s="53"/>
      <c r="D119" s="53"/>
      <c r="E119" s="53"/>
      <c r="F119" s="53"/>
      <c r="G119" s="43" t="s">
        <v>545</v>
      </c>
      <c r="H119" s="57" t="s">
        <v>513</v>
      </c>
      <c r="I119" s="53"/>
      <c r="J119" s="53"/>
      <c r="K119" s="53"/>
      <c r="L119" s="53"/>
    </row>
    <row r="120" spans="1:12" ht="27">
      <c r="A120" s="46" t="s">
        <v>38</v>
      </c>
      <c r="B120" s="47" t="s">
        <v>546</v>
      </c>
      <c r="C120" s="45">
        <v>1400</v>
      </c>
      <c r="D120" s="45">
        <v>26</v>
      </c>
      <c r="E120" s="45">
        <v>1374</v>
      </c>
      <c r="F120" s="43" t="s">
        <v>714</v>
      </c>
      <c r="G120" s="43" t="s">
        <v>715</v>
      </c>
      <c r="H120" s="57" t="s">
        <v>716</v>
      </c>
      <c r="I120" s="43" t="s">
        <v>717</v>
      </c>
      <c r="J120" s="57" t="s">
        <v>480</v>
      </c>
      <c r="K120" s="43" t="s">
        <v>470</v>
      </c>
      <c r="L120" s="57" t="s">
        <v>718</v>
      </c>
    </row>
    <row r="121" spans="1:12" ht="13.5">
      <c r="A121" s="48"/>
      <c r="B121" s="49"/>
      <c r="C121" s="50"/>
      <c r="D121" s="50"/>
      <c r="E121" s="50"/>
      <c r="F121" s="50"/>
      <c r="G121" s="43" t="s">
        <v>719</v>
      </c>
      <c r="H121" s="57" t="s">
        <v>720</v>
      </c>
      <c r="I121" s="43" t="s">
        <v>721</v>
      </c>
      <c r="J121" s="57" t="s">
        <v>480</v>
      </c>
      <c r="K121" s="50"/>
      <c r="L121" s="50"/>
    </row>
    <row r="122" spans="1:12" ht="13.5">
      <c r="A122" s="48"/>
      <c r="B122" s="49"/>
      <c r="C122" s="50"/>
      <c r="D122" s="50"/>
      <c r="E122" s="50"/>
      <c r="F122" s="50"/>
      <c r="G122" s="43" t="s">
        <v>722</v>
      </c>
      <c r="H122" s="57" t="s">
        <v>718</v>
      </c>
      <c r="I122" s="50"/>
      <c r="J122" s="50"/>
      <c r="K122" s="50"/>
      <c r="L122" s="50"/>
    </row>
    <row r="123" spans="1:12" ht="13.5">
      <c r="A123" s="51"/>
      <c r="B123" s="52"/>
      <c r="C123" s="53"/>
      <c r="D123" s="53"/>
      <c r="E123" s="53"/>
      <c r="F123" s="53"/>
      <c r="G123" s="43" t="s">
        <v>723</v>
      </c>
      <c r="H123" s="57" t="s">
        <v>513</v>
      </c>
      <c r="I123" s="53"/>
      <c r="J123" s="53"/>
      <c r="K123" s="53"/>
      <c r="L123" s="53"/>
    </row>
    <row r="124" spans="1:12" ht="27">
      <c r="A124" s="46" t="s">
        <v>38</v>
      </c>
      <c r="B124" s="47" t="s">
        <v>504</v>
      </c>
      <c r="C124" s="45">
        <v>148.85</v>
      </c>
      <c r="D124" s="45">
        <v>148.85</v>
      </c>
      <c r="E124" s="45">
        <v>0</v>
      </c>
      <c r="F124" s="43" t="s">
        <v>724</v>
      </c>
      <c r="G124" s="43" t="s">
        <v>506</v>
      </c>
      <c r="H124" s="57" t="s">
        <v>725</v>
      </c>
      <c r="I124" s="43" t="s">
        <v>508</v>
      </c>
      <c r="J124" s="57" t="s">
        <v>509</v>
      </c>
      <c r="K124" s="43" t="s">
        <v>510</v>
      </c>
      <c r="L124" s="57" t="s">
        <v>471</v>
      </c>
    </row>
    <row r="125" spans="1:12" ht="13.5">
      <c r="A125" s="48"/>
      <c r="B125" s="49"/>
      <c r="C125" s="50"/>
      <c r="D125" s="50"/>
      <c r="E125" s="50"/>
      <c r="F125" s="50"/>
      <c r="G125" s="43" t="s">
        <v>512</v>
      </c>
      <c r="H125" s="57" t="s">
        <v>513</v>
      </c>
      <c r="I125" s="43" t="s">
        <v>514</v>
      </c>
      <c r="J125" s="57" t="s">
        <v>480</v>
      </c>
      <c r="K125" s="50"/>
      <c r="L125" s="50"/>
    </row>
    <row r="126" spans="1:12" ht="13.5">
      <c r="A126" s="48"/>
      <c r="B126" s="49"/>
      <c r="C126" s="50"/>
      <c r="D126" s="50"/>
      <c r="E126" s="50"/>
      <c r="F126" s="50"/>
      <c r="G126" s="43" t="s">
        <v>515</v>
      </c>
      <c r="H126" s="57" t="s">
        <v>513</v>
      </c>
      <c r="I126" s="43" t="s">
        <v>516</v>
      </c>
      <c r="J126" s="57" t="s">
        <v>517</v>
      </c>
      <c r="K126" s="50"/>
      <c r="L126" s="50"/>
    </row>
    <row r="127" spans="1:12" ht="27">
      <c r="A127" s="48"/>
      <c r="B127" s="49"/>
      <c r="C127" s="50"/>
      <c r="D127" s="50"/>
      <c r="E127" s="50"/>
      <c r="F127" s="50"/>
      <c r="G127" s="43" t="s">
        <v>684</v>
      </c>
      <c r="H127" s="57" t="s">
        <v>513</v>
      </c>
      <c r="I127" s="43" t="s">
        <v>519</v>
      </c>
      <c r="J127" s="57" t="s">
        <v>517</v>
      </c>
      <c r="K127" s="50"/>
      <c r="L127" s="50"/>
    </row>
    <row r="128" spans="1:12" ht="27">
      <c r="A128" s="48"/>
      <c r="B128" s="49"/>
      <c r="C128" s="50"/>
      <c r="D128" s="50"/>
      <c r="E128" s="50"/>
      <c r="F128" s="50"/>
      <c r="G128" s="43" t="s">
        <v>520</v>
      </c>
      <c r="H128" s="57" t="s">
        <v>513</v>
      </c>
      <c r="I128" s="50"/>
      <c r="J128" s="50"/>
      <c r="K128" s="50"/>
      <c r="L128" s="50"/>
    </row>
    <row r="129" spans="1:12" ht="13.5">
      <c r="A129" s="51"/>
      <c r="B129" s="52"/>
      <c r="C129" s="53"/>
      <c r="D129" s="53"/>
      <c r="E129" s="53"/>
      <c r="F129" s="53"/>
      <c r="G129" s="43" t="s">
        <v>685</v>
      </c>
      <c r="H129" s="57" t="s">
        <v>686</v>
      </c>
      <c r="I129" s="53"/>
      <c r="J129" s="53"/>
      <c r="K129" s="53"/>
      <c r="L129" s="53"/>
    </row>
    <row r="130" spans="1:12" ht="13.5">
      <c r="A130" s="46" t="s">
        <v>38</v>
      </c>
      <c r="B130" s="47" t="s">
        <v>585</v>
      </c>
      <c r="C130" s="45">
        <v>600</v>
      </c>
      <c r="D130" s="45">
        <v>600</v>
      </c>
      <c r="E130" s="45">
        <v>0</v>
      </c>
      <c r="F130" s="43" t="s">
        <v>726</v>
      </c>
      <c r="G130" s="43" t="s">
        <v>727</v>
      </c>
      <c r="H130" s="57" t="s">
        <v>728</v>
      </c>
      <c r="I130" s="43" t="s">
        <v>729</v>
      </c>
      <c r="J130" s="57" t="s">
        <v>730</v>
      </c>
      <c r="K130" s="43" t="s">
        <v>470</v>
      </c>
      <c r="L130" s="58">
        <v>1</v>
      </c>
    </row>
    <row r="131" spans="1:12" ht="67.5">
      <c r="A131" s="48"/>
      <c r="B131" s="49"/>
      <c r="C131" s="50"/>
      <c r="D131" s="50"/>
      <c r="E131" s="50"/>
      <c r="F131" s="50"/>
      <c r="G131" s="43" t="s">
        <v>731</v>
      </c>
      <c r="H131" s="57" t="s">
        <v>732</v>
      </c>
      <c r="I131" s="43" t="s">
        <v>733</v>
      </c>
      <c r="J131" s="57" t="s">
        <v>734</v>
      </c>
      <c r="K131" s="50"/>
      <c r="L131" s="50"/>
    </row>
    <row r="132" spans="1:12" ht="27">
      <c r="A132" s="48"/>
      <c r="B132" s="49"/>
      <c r="C132" s="50"/>
      <c r="D132" s="50"/>
      <c r="E132" s="50"/>
      <c r="F132" s="50"/>
      <c r="G132" s="43" t="s">
        <v>735</v>
      </c>
      <c r="H132" s="57" t="s">
        <v>736</v>
      </c>
      <c r="I132" s="43" t="s">
        <v>737</v>
      </c>
      <c r="J132" s="57" t="s">
        <v>738</v>
      </c>
      <c r="K132" s="50"/>
      <c r="L132" s="50"/>
    </row>
    <row r="133" spans="1:12" ht="27">
      <c r="A133" s="48"/>
      <c r="B133" s="49"/>
      <c r="C133" s="50"/>
      <c r="D133" s="50"/>
      <c r="E133" s="50"/>
      <c r="F133" s="50"/>
      <c r="G133" s="43" t="s">
        <v>739</v>
      </c>
      <c r="H133" s="57" t="s">
        <v>740</v>
      </c>
      <c r="I133" s="43" t="s">
        <v>741</v>
      </c>
      <c r="J133" s="57" t="s">
        <v>480</v>
      </c>
      <c r="K133" s="50"/>
      <c r="L133" s="50"/>
    </row>
    <row r="134" spans="1:12" ht="27">
      <c r="A134" s="48"/>
      <c r="B134" s="49"/>
      <c r="C134" s="50"/>
      <c r="D134" s="50"/>
      <c r="E134" s="50"/>
      <c r="F134" s="50"/>
      <c r="G134" s="43" t="s">
        <v>742</v>
      </c>
      <c r="H134" s="57" t="s">
        <v>743</v>
      </c>
      <c r="I134" s="43" t="s">
        <v>744</v>
      </c>
      <c r="J134" s="57" t="s">
        <v>745</v>
      </c>
      <c r="K134" s="50"/>
      <c r="L134" s="50"/>
    </row>
    <row r="135" spans="1:12" ht="13.5">
      <c r="A135" s="48"/>
      <c r="B135" s="49"/>
      <c r="C135" s="50"/>
      <c r="D135" s="50"/>
      <c r="E135" s="50"/>
      <c r="F135" s="50"/>
      <c r="G135" s="43" t="s">
        <v>746</v>
      </c>
      <c r="H135" s="57" t="s">
        <v>747</v>
      </c>
      <c r="I135" s="50"/>
      <c r="J135" s="50"/>
      <c r="K135" s="50"/>
      <c r="L135" s="50"/>
    </row>
    <row r="136" spans="1:12" ht="13.5">
      <c r="A136" s="48"/>
      <c r="B136" s="49"/>
      <c r="C136" s="50"/>
      <c r="D136" s="50"/>
      <c r="E136" s="50"/>
      <c r="F136" s="50"/>
      <c r="G136" s="43" t="s">
        <v>748</v>
      </c>
      <c r="H136" s="57" t="s">
        <v>513</v>
      </c>
      <c r="I136" s="50"/>
      <c r="J136" s="50"/>
      <c r="K136" s="50"/>
      <c r="L136" s="50"/>
    </row>
    <row r="137" spans="1:12" ht="13.5">
      <c r="A137" s="48"/>
      <c r="B137" s="49"/>
      <c r="C137" s="50"/>
      <c r="D137" s="50"/>
      <c r="E137" s="50"/>
      <c r="F137" s="50"/>
      <c r="G137" s="43" t="s">
        <v>723</v>
      </c>
      <c r="H137" s="57" t="s">
        <v>513</v>
      </c>
      <c r="I137" s="50"/>
      <c r="J137" s="50"/>
      <c r="K137" s="50"/>
      <c r="L137" s="50"/>
    </row>
    <row r="138" spans="1:12" ht="13.5">
      <c r="A138" s="51"/>
      <c r="B138" s="52"/>
      <c r="C138" s="53"/>
      <c r="D138" s="53"/>
      <c r="E138" s="53"/>
      <c r="F138" s="53"/>
      <c r="G138" s="43" t="s">
        <v>749</v>
      </c>
      <c r="H138" s="57" t="s">
        <v>750</v>
      </c>
      <c r="I138" s="53"/>
      <c r="J138" s="53"/>
      <c r="K138" s="53"/>
      <c r="L138" s="53"/>
    </row>
    <row r="139" spans="1:12" ht="13.5">
      <c r="A139" s="46" t="s">
        <v>38</v>
      </c>
      <c r="B139" s="47" t="s">
        <v>751</v>
      </c>
      <c r="C139" s="45">
        <v>876.52</v>
      </c>
      <c r="D139" s="45">
        <v>7</v>
      </c>
      <c r="E139" s="45">
        <v>869.52</v>
      </c>
      <c r="F139" s="43" t="s">
        <v>752</v>
      </c>
      <c r="G139" s="43" t="s">
        <v>753</v>
      </c>
      <c r="H139" s="57" t="s">
        <v>754</v>
      </c>
      <c r="I139" s="43" t="s">
        <v>755</v>
      </c>
      <c r="J139" s="57" t="s">
        <v>756</v>
      </c>
      <c r="K139" s="43" t="s">
        <v>757</v>
      </c>
      <c r="L139" s="57" t="s">
        <v>538</v>
      </c>
    </row>
    <row r="140" spans="1:12" ht="54">
      <c r="A140" s="48"/>
      <c r="B140" s="49"/>
      <c r="C140" s="50"/>
      <c r="D140" s="50"/>
      <c r="E140" s="50"/>
      <c r="F140" s="50"/>
      <c r="G140" s="43" t="s">
        <v>758</v>
      </c>
      <c r="H140" s="57" t="s">
        <v>759</v>
      </c>
      <c r="I140" s="43" t="s">
        <v>760</v>
      </c>
      <c r="J140" s="57" t="s">
        <v>738</v>
      </c>
      <c r="K140" s="43" t="s">
        <v>761</v>
      </c>
      <c r="L140" s="57" t="s">
        <v>538</v>
      </c>
    </row>
    <row r="141" spans="1:12" ht="13.5">
      <c r="A141" s="48"/>
      <c r="B141" s="49"/>
      <c r="C141" s="50"/>
      <c r="D141" s="50"/>
      <c r="E141" s="50"/>
      <c r="F141" s="50"/>
      <c r="G141" s="43" t="s">
        <v>762</v>
      </c>
      <c r="H141" s="57" t="s">
        <v>763</v>
      </c>
      <c r="I141" s="43" t="s">
        <v>764</v>
      </c>
      <c r="J141" s="57" t="s">
        <v>738</v>
      </c>
      <c r="K141" s="43" t="s">
        <v>765</v>
      </c>
      <c r="L141" s="57" t="s">
        <v>538</v>
      </c>
    </row>
    <row r="142" spans="1:12" ht="27">
      <c r="A142" s="48"/>
      <c r="B142" s="49"/>
      <c r="C142" s="50"/>
      <c r="D142" s="50"/>
      <c r="E142" s="50"/>
      <c r="F142" s="50"/>
      <c r="G142" s="43" t="s">
        <v>766</v>
      </c>
      <c r="H142" s="57" t="s">
        <v>767</v>
      </c>
      <c r="I142" s="43" t="s">
        <v>768</v>
      </c>
      <c r="J142" s="57" t="s">
        <v>769</v>
      </c>
      <c r="K142" s="50"/>
      <c r="L142" s="50"/>
    </row>
    <row r="143" spans="1:12" ht="13.5">
      <c r="A143" s="48"/>
      <c r="B143" s="49"/>
      <c r="C143" s="50"/>
      <c r="D143" s="50"/>
      <c r="E143" s="50"/>
      <c r="F143" s="50"/>
      <c r="G143" s="43" t="s">
        <v>770</v>
      </c>
      <c r="H143" s="57" t="s">
        <v>771</v>
      </c>
      <c r="I143" s="43" t="s">
        <v>772</v>
      </c>
      <c r="J143" s="57" t="s">
        <v>773</v>
      </c>
      <c r="K143" s="50"/>
      <c r="L143" s="50"/>
    </row>
    <row r="144" spans="1:12" ht="13.5">
      <c r="A144" s="48"/>
      <c r="B144" s="49"/>
      <c r="C144" s="50"/>
      <c r="D144" s="50"/>
      <c r="E144" s="50"/>
      <c r="F144" s="50"/>
      <c r="G144" s="43" t="s">
        <v>774</v>
      </c>
      <c r="H144" s="57" t="s">
        <v>513</v>
      </c>
      <c r="I144" s="50"/>
      <c r="J144" s="50"/>
      <c r="K144" s="50"/>
      <c r="L144" s="50"/>
    </row>
    <row r="145" spans="1:12" ht="13.5">
      <c r="A145" s="48"/>
      <c r="B145" s="49"/>
      <c r="C145" s="50"/>
      <c r="D145" s="50"/>
      <c r="E145" s="50"/>
      <c r="F145" s="50"/>
      <c r="G145" s="43" t="s">
        <v>775</v>
      </c>
      <c r="H145" s="57" t="s">
        <v>776</v>
      </c>
      <c r="I145" s="50"/>
      <c r="J145" s="50"/>
      <c r="K145" s="50"/>
      <c r="L145" s="50"/>
    </row>
    <row r="146" spans="1:12" ht="13.5">
      <c r="A146" s="48"/>
      <c r="B146" s="49"/>
      <c r="C146" s="50"/>
      <c r="D146" s="50"/>
      <c r="E146" s="50"/>
      <c r="F146" s="50"/>
      <c r="G146" s="43" t="s">
        <v>777</v>
      </c>
      <c r="H146" s="57" t="s">
        <v>778</v>
      </c>
      <c r="I146" s="50"/>
      <c r="J146" s="50"/>
      <c r="K146" s="50"/>
      <c r="L146" s="50"/>
    </row>
    <row r="147" spans="1:12" ht="13.5">
      <c r="A147" s="48"/>
      <c r="B147" s="49"/>
      <c r="C147" s="50"/>
      <c r="D147" s="50"/>
      <c r="E147" s="50"/>
      <c r="F147" s="50"/>
      <c r="G147" s="43" t="s">
        <v>779</v>
      </c>
      <c r="H147" s="57" t="s">
        <v>780</v>
      </c>
      <c r="I147" s="50"/>
      <c r="J147" s="50"/>
      <c r="K147" s="50"/>
      <c r="L147" s="50"/>
    </row>
    <row r="148" spans="1:12" ht="13.5">
      <c r="A148" s="51"/>
      <c r="B148" s="52"/>
      <c r="C148" s="53"/>
      <c r="D148" s="53"/>
      <c r="E148" s="53"/>
      <c r="F148" s="53"/>
      <c r="G148" s="43" t="s">
        <v>781</v>
      </c>
      <c r="H148" s="57" t="s">
        <v>782</v>
      </c>
      <c r="I148" s="53"/>
      <c r="J148" s="53"/>
      <c r="K148" s="53"/>
      <c r="L148" s="53"/>
    </row>
    <row r="149" spans="1:12" ht="13.5">
      <c r="A149" s="46" t="s">
        <v>38</v>
      </c>
      <c r="B149" s="47" t="s">
        <v>783</v>
      </c>
      <c r="C149" s="45">
        <v>800</v>
      </c>
      <c r="D149" s="45">
        <v>800</v>
      </c>
      <c r="E149" s="45">
        <v>0</v>
      </c>
      <c r="F149" s="43" t="s">
        <v>38</v>
      </c>
      <c r="G149" s="43" t="s">
        <v>38</v>
      </c>
      <c r="H149" s="43" t="s">
        <v>38</v>
      </c>
      <c r="I149" s="43" t="s">
        <v>38</v>
      </c>
      <c r="J149" s="43" t="s">
        <v>38</v>
      </c>
      <c r="K149" s="43" t="s">
        <v>38</v>
      </c>
      <c r="L149" s="43" t="s">
        <v>38</v>
      </c>
    </row>
    <row r="150" spans="1:12" ht="13.5">
      <c r="A150" s="46" t="s">
        <v>38</v>
      </c>
      <c r="B150" s="47" t="s">
        <v>585</v>
      </c>
      <c r="C150" s="45">
        <v>800</v>
      </c>
      <c r="D150" s="45">
        <v>800</v>
      </c>
      <c r="E150" s="45">
        <v>0</v>
      </c>
      <c r="F150" s="43" t="s">
        <v>784</v>
      </c>
      <c r="G150" s="43" t="s">
        <v>785</v>
      </c>
      <c r="H150" s="57" t="s">
        <v>786</v>
      </c>
      <c r="I150" s="43" t="s">
        <v>787</v>
      </c>
      <c r="J150" s="57" t="s">
        <v>513</v>
      </c>
      <c r="K150" s="43" t="s">
        <v>788</v>
      </c>
      <c r="L150" s="57" t="s">
        <v>718</v>
      </c>
    </row>
    <row r="151" spans="1:12" ht="27">
      <c r="A151" s="48"/>
      <c r="B151" s="49"/>
      <c r="C151" s="50"/>
      <c r="D151" s="50"/>
      <c r="E151" s="50"/>
      <c r="F151" s="50"/>
      <c r="G151" s="43" t="s">
        <v>789</v>
      </c>
      <c r="H151" s="57" t="s">
        <v>790</v>
      </c>
      <c r="I151" s="50"/>
      <c r="J151" s="50"/>
      <c r="K151" s="50"/>
      <c r="L151" s="50"/>
    </row>
    <row r="152" spans="1:12" ht="13.5">
      <c r="A152" s="48"/>
      <c r="B152" s="49"/>
      <c r="C152" s="50"/>
      <c r="D152" s="50"/>
      <c r="E152" s="50"/>
      <c r="F152" s="50"/>
      <c r="G152" s="43" t="s">
        <v>791</v>
      </c>
      <c r="H152" s="57" t="s">
        <v>513</v>
      </c>
      <c r="I152" s="50"/>
      <c r="J152" s="50"/>
      <c r="K152" s="50"/>
      <c r="L152" s="50"/>
    </row>
    <row r="153" spans="1:12" ht="24.75" customHeight="1">
      <c r="A153" s="48"/>
      <c r="B153" s="49"/>
      <c r="C153" s="50"/>
      <c r="D153" s="50"/>
      <c r="E153" s="50"/>
      <c r="F153" s="50"/>
      <c r="G153" s="43" t="s">
        <v>792</v>
      </c>
      <c r="H153" s="57" t="s">
        <v>513</v>
      </c>
      <c r="I153" s="50"/>
      <c r="J153" s="50"/>
      <c r="K153" s="50"/>
      <c r="L153" s="50"/>
    </row>
    <row r="154" spans="1:12" ht="51" customHeight="1">
      <c r="A154" s="51"/>
      <c r="B154" s="52"/>
      <c r="C154" s="53"/>
      <c r="D154" s="53"/>
      <c r="E154" s="53"/>
      <c r="F154" s="53"/>
      <c r="G154" s="43" t="s">
        <v>793</v>
      </c>
      <c r="H154" s="57" t="s">
        <v>513</v>
      </c>
      <c r="I154" s="53"/>
      <c r="J154" s="53"/>
      <c r="K154" s="53"/>
      <c r="L154" s="53"/>
    </row>
  </sheetData>
  <sheetProtection/>
  <mergeCells count="244">
    <mergeCell ref="A1:L1"/>
    <mergeCell ref="A2:L2"/>
    <mergeCell ref="G3:L3"/>
    <mergeCell ref="G4:H4"/>
    <mergeCell ref="I4:J4"/>
    <mergeCell ref="K4:L4"/>
    <mergeCell ref="A6:B6"/>
    <mergeCell ref="A8:A10"/>
    <mergeCell ref="A11:A13"/>
    <mergeCell ref="A14:A19"/>
    <mergeCell ref="A21:A25"/>
    <mergeCell ref="A26:A28"/>
    <mergeCell ref="A29:A33"/>
    <mergeCell ref="A34:A38"/>
    <mergeCell ref="A39:A42"/>
    <mergeCell ref="A43:A47"/>
    <mergeCell ref="A48:A54"/>
    <mergeCell ref="A55:A59"/>
    <mergeCell ref="A60:A64"/>
    <mergeCell ref="A65:A67"/>
    <mergeCell ref="A68:A77"/>
    <mergeCell ref="A79:A83"/>
    <mergeCell ref="A84:A98"/>
    <mergeCell ref="A99:A104"/>
    <mergeCell ref="A105:A111"/>
    <mergeCell ref="A113:A119"/>
    <mergeCell ref="A120:A123"/>
    <mergeCell ref="A124:A129"/>
    <mergeCell ref="A130:A138"/>
    <mergeCell ref="A139:A148"/>
    <mergeCell ref="A150:A154"/>
    <mergeCell ref="B8:B10"/>
    <mergeCell ref="B11:B13"/>
    <mergeCell ref="B14:B19"/>
    <mergeCell ref="B21:B25"/>
    <mergeCell ref="B26:B28"/>
    <mergeCell ref="B29:B33"/>
    <mergeCell ref="B34:B38"/>
    <mergeCell ref="B39:B42"/>
    <mergeCell ref="B43:B47"/>
    <mergeCell ref="B48:B54"/>
    <mergeCell ref="B55:B59"/>
    <mergeCell ref="B60:B64"/>
    <mergeCell ref="B65:B67"/>
    <mergeCell ref="B68:B77"/>
    <mergeCell ref="B79:B83"/>
    <mergeCell ref="B84:B98"/>
    <mergeCell ref="B99:B104"/>
    <mergeCell ref="B105:B111"/>
    <mergeCell ref="B113:B119"/>
    <mergeCell ref="B120:B123"/>
    <mergeCell ref="B124:B129"/>
    <mergeCell ref="B130:B138"/>
    <mergeCell ref="B139:B148"/>
    <mergeCell ref="B150:B154"/>
    <mergeCell ref="C8:C10"/>
    <mergeCell ref="C11:C13"/>
    <mergeCell ref="C14:C19"/>
    <mergeCell ref="C21:C25"/>
    <mergeCell ref="C26:C28"/>
    <mergeCell ref="C29:C33"/>
    <mergeCell ref="C34:C38"/>
    <mergeCell ref="C39:C42"/>
    <mergeCell ref="C43:C47"/>
    <mergeCell ref="C48:C54"/>
    <mergeCell ref="C55:C59"/>
    <mergeCell ref="C60:C64"/>
    <mergeCell ref="C65:C67"/>
    <mergeCell ref="C68:C77"/>
    <mergeCell ref="C79:C83"/>
    <mergeCell ref="C84:C98"/>
    <mergeCell ref="C99:C104"/>
    <mergeCell ref="C105:C111"/>
    <mergeCell ref="C113:C119"/>
    <mergeCell ref="C120:C123"/>
    <mergeCell ref="C124:C129"/>
    <mergeCell ref="C130:C138"/>
    <mergeCell ref="C139:C148"/>
    <mergeCell ref="C150:C154"/>
    <mergeCell ref="D8:D10"/>
    <mergeCell ref="D11:D13"/>
    <mergeCell ref="D14:D19"/>
    <mergeCell ref="D21:D25"/>
    <mergeCell ref="D26:D28"/>
    <mergeCell ref="D29:D33"/>
    <mergeCell ref="D34:D38"/>
    <mergeCell ref="D39:D42"/>
    <mergeCell ref="D43:D47"/>
    <mergeCell ref="D48:D54"/>
    <mergeCell ref="D55:D59"/>
    <mergeCell ref="D60:D64"/>
    <mergeCell ref="D65:D67"/>
    <mergeCell ref="D68:D77"/>
    <mergeCell ref="D79:D83"/>
    <mergeCell ref="D84:D98"/>
    <mergeCell ref="D99:D104"/>
    <mergeCell ref="D105:D111"/>
    <mergeCell ref="D113:D119"/>
    <mergeCell ref="D120:D123"/>
    <mergeCell ref="D124:D129"/>
    <mergeCell ref="D130:D138"/>
    <mergeCell ref="D139:D148"/>
    <mergeCell ref="D150:D154"/>
    <mergeCell ref="E8:E10"/>
    <mergeCell ref="E11:E13"/>
    <mergeCell ref="E14:E19"/>
    <mergeCell ref="E21:E25"/>
    <mergeCell ref="E26:E28"/>
    <mergeCell ref="E29:E33"/>
    <mergeCell ref="E34:E38"/>
    <mergeCell ref="E39:E42"/>
    <mergeCell ref="E43:E47"/>
    <mergeCell ref="E48:E54"/>
    <mergeCell ref="E55:E59"/>
    <mergeCell ref="E60:E64"/>
    <mergeCell ref="E65:E67"/>
    <mergeCell ref="E68:E77"/>
    <mergeCell ref="E79:E83"/>
    <mergeCell ref="E84:E98"/>
    <mergeCell ref="E99:E104"/>
    <mergeCell ref="E105:E111"/>
    <mergeCell ref="E113:E119"/>
    <mergeCell ref="E120:E123"/>
    <mergeCell ref="E124:E129"/>
    <mergeCell ref="E130:E138"/>
    <mergeCell ref="E139:E148"/>
    <mergeCell ref="E150:E154"/>
    <mergeCell ref="F3:F5"/>
    <mergeCell ref="F8:F10"/>
    <mergeCell ref="F11:F13"/>
    <mergeCell ref="F14:F19"/>
    <mergeCell ref="F21:F25"/>
    <mergeCell ref="F26:F28"/>
    <mergeCell ref="F29:F33"/>
    <mergeCell ref="F34:F38"/>
    <mergeCell ref="F39:F42"/>
    <mergeCell ref="F43:F47"/>
    <mergeCell ref="F48:F54"/>
    <mergeCell ref="F55:F59"/>
    <mergeCell ref="F60:F64"/>
    <mergeCell ref="F65:F67"/>
    <mergeCell ref="F68:F77"/>
    <mergeCell ref="F79:F83"/>
    <mergeCell ref="F84:F98"/>
    <mergeCell ref="F99:F104"/>
    <mergeCell ref="F105:F111"/>
    <mergeCell ref="F113:F119"/>
    <mergeCell ref="F120:F123"/>
    <mergeCell ref="F124:F129"/>
    <mergeCell ref="F130:F138"/>
    <mergeCell ref="F139:F148"/>
    <mergeCell ref="F150:F154"/>
    <mergeCell ref="I8:I10"/>
    <mergeCell ref="I11:I13"/>
    <mergeCell ref="I16:I19"/>
    <mergeCell ref="I24:I25"/>
    <mergeCell ref="I35:I38"/>
    <mergeCell ref="I40:I42"/>
    <mergeCell ref="I44:I47"/>
    <mergeCell ref="I48:I54"/>
    <mergeCell ref="I56:I59"/>
    <mergeCell ref="I61:I64"/>
    <mergeCell ref="I66:I67"/>
    <mergeCell ref="I69:I77"/>
    <mergeCell ref="I86:I98"/>
    <mergeCell ref="I102:I104"/>
    <mergeCell ref="I107:I111"/>
    <mergeCell ref="I117:I119"/>
    <mergeCell ref="I121:I123"/>
    <mergeCell ref="I127:I129"/>
    <mergeCell ref="I134:I138"/>
    <mergeCell ref="I143:I148"/>
    <mergeCell ref="I150:I154"/>
    <mergeCell ref="J8:J10"/>
    <mergeCell ref="J11:J13"/>
    <mergeCell ref="J16:J19"/>
    <mergeCell ref="J24:J25"/>
    <mergeCell ref="J35:J38"/>
    <mergeCell ref="J40:J42"/>
    <mergeCell ref="J44:J47"/>
    <mergeCell ref="J48:J54"/>
    <mergeCell ref="J56:J59"/>
    <mergeCell ref="J61:J64"/>
    <mergeCell ref="J66:J67"/>
    <mergeCell ref="J69:J77"/>
    <mergeCell ref="J86:J98"/>
    <mergeCell ref="J102:J104"/>
    <mergeCell ref="J107:J111"/>
    <mergeCell ref="J117:J119"/>
    <mergeCell ref="J121:J123"/>
    <mergeCell ref="J127:J129"/>
    <mergeCell ref="J134:J138"/>
    <mergeCell ref="J143:J148"/>
    <mergeCell ref="J150:J154"/>
    <mergeCell ref="K8:K10"/>
    <mergeCell ref="K11:K13"/>
    <mergeCell ref="K14:K19"/>
    <mergeCell ref="K21:K25"/>
    <mergeCell ref="K26:K28"/>
    <mergeCell ref="K29:K33"/>
    <mergeCell ref="K34:K38"/>
    <mergeCell ref="K39:K42"/>
    <mergeCell ref="K44:K47"/>
    <mergeCell ref="K49:K54"/>
    <mergeCell ref="K56:K59"/>
    <mergeCell ref="K60:K64"/>
    <mergeCell ref="K66:K67"/>
    <mergeCell ref="K69:K77"/>
    <mergeCell ref="K79:K83"/>
    <mergeCell ref="K84:K98"/>
    <mergeCell ref="K99:K104"/>
    <mergeCell ref="K106:K111"/>
    <mergeCell ref="K113:K119"/>
    <mergeCell ref="K120:K123"/>
    <mergeCell ref="K124:K129"/>
    <mergeCell ref="K130:K138"/>
    <mergeCell ref="K141:K148"/>
    <mergeCell ref="K150:K154"/>
    <mergeCell ref="L8:L10"/>
    <mergeCell ref="L11:L13"/>
    <mergeCell ref="L14:L19"/>
    <mergeCell ref="L21:L25"/>
    <mergeCell ref="L26:L28"/>
    <mergeCell ref="L29:L33"/>
    <mergeCell ref="L34:L38"/>
    <mergeCell ref="L39:L42"/>
    <mergeCell ref="L44:L47"/>
    <mergeCell ref="L49:L54"/>
    <mergeCell ref="L56:L59"/>
    <mergeCell ref="L60:L64"/>
    <mergeCell ref="L66:L67"/>
    <mergeCell ref="L69:L77"/>
    <mergeCell ref="L79:L83"/>
    <mergeCell ref="L84:L98"/>
    <mergeCell ref="L99:L104"/>
    <mergeCell ref="L106:L111"/>
    <mergeCell ref="L113:L119"/>
    <mergeCell ref="L120:L123"/>
    <mergeCell ref="L124:L129"/>
    <mergeCell ref="L130:L138"/>
    <mergeCell ref="L141:L148"/>
    <mergeCell ref="L150:L154"/>
    <mergeCell ref="A3:B5"/>
    <mergeCell ref="C3:E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T235"/>
  <sheetViews>
    <sheetView tabSelected="1" zoomScaleSheetLayoutView="100" workbookViewId="0" topLeftCell="A1">
      <selection activeCell="E6" sqref="E6:I6"/>
    </sheetView>
  </sheetViews>
  <sheetFormatPr defaultColWidth="12" defaultRowHeight="11.25"/>
  <cols>
    <col min="1" max="1" width="5.5" style="1" customWidth="1"/>
    <col min="2" max="2" width="9.66015625" style="1" customWidth="1"/>
    <col min="3" max="3" width="14.16015625" style="1" customWidth="1"/>
    <col min="4" max="4" width="25.66015625" style="1" customWidth="1"/>
    <col min="5" max="5" width="20" style="1" customWidth="1"/>
    <col min="6" max="6" width="8.5" style="1" customWidth="1"/>
    <col min="7" max="7" width="14.16015625" style="1" customWidth="1"/>
    <col min="8" max="8" width="24.5" style="1" customWidth="1"/>
    <col min="9" max="9" width="31" style="1" customWidth="1"/>
    <col min="10" max="10" width="12" style="1" customWidth="1"/>
    <col min="11" max="20" width="12" style="2" customWidth="1"/>
    <col min="21" max="16384" width="12" style="3" customWidth="1"/>
  </cols>
  <sheetData>
    <row r="1" spans="1:9" ht="45" customHeight="1">
      <c r="A1" s="4" t="s">
        <v>794</v>
      </c>
      <c r="B1" s="5"/>
      <c r="C1" s="5"/>
      <c r="D1" s="5"/>
      <c r="E1" s="5"/>
      <c r="F1" s="5"/>
      <c r="G1" s="5"/>
      <c r="H1" s="5"/>
      <c r="I1" s="5"/>
    </row>
    <row r="2" spans="1:9" ht="19.5" customHeight="1">
      <c r="A2" s="7" t="s">
        <v>795</v>
      </c>
      <c r="B2" s="7"/>
      <c r="C2" s="7"/>
      <c r="D2" s="7"/>
      <c r="E2" s="27" t="s">
        <v>796</v>
      </c>
      <c r="F2" s="27"/>
      <c r="G2" s="27"/>
      <c r="H2" s="27"/>
      <c r="I2" s="27"/>
    </row>
    <row r="3" spans="1:20" ht="19.5" customHeight="1">
      <c r="A3" s="7" t="s">
        <v>797</v>
      </c>
      <c r="B3" s="7"/>
      <c r="C3" s="7"/>
      <c r="D3" s="7"/>
      <c r="E3" s="27" t="s">
        <v>0</v>
      </c>
      <c r="F3" s="27"/>
      <c r="G3" s="27"/>
      <c r="H3" s="27"/>
      <c r="I3" s="27"/>
      <c r="S3" s="3"/>
      <c r="T3" s="3"/>
    </row>
    <row r="4" spans="1:20" ht="27.75" customHeight="1">
      <c r="A4" s="7" t="s">
        <v>798</v>
      </c>
      <c r="B4" s="7"/>
      <c r="C4" s="7"/>
      <c r="D4" s="7"/>
      <c r="E4" s="8" t="s">
        <v>799</v>
      </c>
      <c r="F4" s="8" t="s">
        <v>800</v>
      </c>
      <c r="G4" s="7"/>
      <c r="H4" s="8" t="s">
        <v>801</v>
      </c>
      <c r="I4" s="8" t="s">
        <v>802</v>
      </c>
      <c r="S4" s="3"/>
      <c r="T4" s="3"/>
    </row>
    <row r="5" spans="1:20" ht="48" customHeight="1">
      <c r="A5" s="8" t="s">
        <v>803</v>
      </c>
      <c r="B5" s="8" t="s">
        <v>804</v>
      </c>
      <c r="C5" s="7"/>
      <c r="D5" s="7"/>
      <c r="E5" s="9" t="s">
        <v>805</v>
      </c>
      <c r="F5" s="10"/>
      <c r="G5" s="10"/>
      <c r="H5" s="10"/>
      <c r="I5" s="30"/>
      <c r="S5" s="3"/>
      <c r="T5" s="3"/>
    </row>
    <row r="6" spans="1:20" ht="55.5" customHeight="1">
      <c r="A6" s="7"/>
      <c r="B6" s="7" t="s">
        <v>806</v>
      </c>
      <c r="C6" s="7"/>
      <c r="D6" s="7"/>
      <c r="E6" s="28" t="s">
        <v>807</v>
      </c>
      <c r="F6" s="29"/>
      <c r="G6" s="29"/>
      <c r="H6" s="29"/>
      <c r="I6" s="29"/>
      <c r="S6" s="3"/>
      <c r="T6" s="3"/>
    </row>
    <row r="7" spans="1:9" ht="39.75" customHeight="1">
      <c r="A7" s="7"/>
      <c r="B7" s="9" t="s">
        <v>808</v>
      </c>
      <c r="C7" s="10"/>
      <c r="D7" s="30"/>
      <c r="E7" s="31" t="s">
        <v>809</v>
      </c>
      <c r="F7" s="32" t="s">
        <v>810</v>
      </c>
      <c r="G7" s="32"/>
      <c r="H7" s="32" t="s">
        <v>811</v>
      </c>
      <c r="I7" s="32" t="s">
        <v>812</v>
      </c>
    </row>
    <row r="8" spans="1:9" ht="19.5" customHeight="1">
      <c r="A8" s="7"/>
      <c r="B8" s="9" t="s">
        <v>813</v>
      </c>
      <c r="C8" s="10"/>
      <c r="D8" s="30"/>
      <c r="E8" s="27" t="s">
        <v>805</v>
      </c>
      <c r="F8" s="27"/>
      <c r="G8" s="27"/>
      <c r="H8" s="27"/>
      <c r="I8" s="27"/>
    </row>
    <row r="9" spans="1:9" ht="19.5" customHeight="1">
      <c r="A9" s="7"/>
      <c r="B9" s="9" t="s">
        <v>814</v>
      </c>
      <c r="C9" s="10"/>
      <c r="D9" s="30"/>
      <c r="E9" s="27" t="s">
        <v>815</v>
      </c>
      <c r="F9" s="27"/>
      <c r="G9" s="27"/>
      <c r="H9" s="27"/>
      <c r="I9" s="27"/>
    </row>
    <row r="10" spans="1:9" ht="19.5" customHeight="1">
      <c r="A10" s="7"/>
      <c r="B10" s="9" t="s">
        <v>816</v>
      </c>
      <c r="C10" s="10"/>
      <c r="D10" s="30"/>
      <c r="E10" s="27" t="s">
        <v>817</v>
      </c>
      <c r="F10" s="27"/>
      <c r="G10" s="27"/>
      <c r="H10" s="27"/>
      <c r="I10" s="27"/>
    </row>
    <row r="11" spans="1:9" ht="19.5" customHeight="1">
      <c r="A11" s="7"/>
      <c r="B11" s="9" t="s">
        <v>818</v>
      </c>
      <c r="C11" s="10"/>
      <c r="D11" s="30"/>
      <c r="E11" s="27" t="s">
        <v>819</v>
      </c>
      <c r="F11" s="27"/>
      <c r="G11" s="27"/>
      <c r="H11" s="27"/>
      <c r="I11" s="27"/>
    </row>
    <row r="12" spans="1:9" ht="19.5" customHeight="1">
      <c r="A12" s="11" t="s">
        <v>820</v>
      </c>
      <c r="B12" s="12"/>
      <c r="C12" s="13" t="s">
        <v>821</v>
      </c>
      <c r="D12" s="13"/>
      <c r="E12" s="34">
        <f>I12*3</f>
        <v>1621611</v>
      </c>
      <c r="F12" s="35"/>
      <c r="G12" s="13" t="s">
        <v>822</v>
      </c>
      <c r="H12" s="13"/>
      <c r="I12" s="38">
        <v>540537</v>
      </c>
    </row>
    <row r="13" spans="1:9" ht="19.5" customHeight="1">
      <c r="A13" s="14"/>
      <c r="B13" s="15"/>
      <c r="C13" s="13" t="s">
        <v>823</v>
      </c>
      <c r="D13" s="13"/>
      <c r="E13" s="34">
        <f>I13*3</f>
        <v>1621611</v>
      </c>
      <c r="F13" s="35"/>
      <c r="G13" s="13" t="s">
        <v>823</v>
      </c>
      <c r="H13" s="13"/>
      <c r="I13" s="38">
        <v>540537</v>
      </c>
    </row>
    <row r="14" spans="1:9" ht="19.5" customHeight="1">
      <c r="A14" s="16"/>
      <c r="B14" s="17"/>
      <c r="C14" s="13" t="s">
        <v>824</v>
      </c>
      <c r="D14" s="13"/>
      <c r="E14" s="34">
        <v>0</v>
      </c>
      <c r="F14" s="35"/>
      <c r="G14" s="13" t="s">
        <v>824</v>
      </c>
      <c r="H14" s="13"/>
      <c r="I14" s="38">
        <v>0</v>
      </c>
    </row>
    <row r="15" spans="1:9" ht="24.75" customHeight="1">
      <c r="A15" s="8" t="s">
        <v>825</v>
      </c>
      <c r="B15" s="7" t="s">
        <v>826</v>
      </c>
      <c r="C15" s="7"/>
      <c r="D15" s="7"/>
      <c r="E15" s="7"/>
      <c r="F15" s="7"/>
      <c r="G15" s="7" t="s">
        <v>827</v>
      </c>
      <c r="H15" s="7"/>
      <c r="I15" s="7"/>
    </row>
    <row r="16" spans="1:9" ht="58.5" customHeight="1">
      <c r="A16" s="7"/>
      <c r="B16" s="18" t="s">
        <v>682</v>
      </c>
      <c r="C16" s="18"/>
      <c r="D16" s="18"/>
      <c r="E16" s="18"/>
      <c r="F16" s="18"/>
      <c r="G16" s="18" t="s">
        <v>682</v>
      </c>
      <c r="H16" s="18"/>
      <c r="I16" s="18"/>
    </row>
    <row r="17" spans="1:9" ht="36" customHeight="1">
      <c r="A17" s="19" t="s">
        <v>828</v>
      </c>
      <c r="B17" s="20" t="s">
        <v>829</v>
      </c>
      <c r="C17" s="8" t="s">
        <v>830</v>
      </c>
      <c r="D17" s="8" t="s">
        <v>460</v>
      </c>
      <c r="E17" s="8" t="s">
        <v>831</v>
      </c>
      <c r="F17" s="8"/>
      <c r="G17" s="8" t="s">
        <v>830</v>
      </c>
      <c r="H17" s="8" t="s">
        <v>460</v>
      </c>
      <c r="I17" s="8" t="s">
        <v>831</v>
      </c>
    </row>
    <row r="18" spans="1:9" ht="49.5" customHeight="1">
      <c r="A18" s="21"/>
      <c r="B18" s="20" t="s">
        <v>832</v>
      </c>
      <c r="C18" s="20" t="s">
        <v>833</v>
      </c>
      <c r="D18" s="20" t="s">
        <v>834</v>
      </c>
      <c r="E18" s="20" t="s">
        <v>835</v>
      </c>
      <c r="F18" s="36"/>
      <c r="G18" s="20" t="s">
        <v>833</v>
      </c>
      <c r="H18" s="20" t="s">
        <v>834</v>
      </c>
      <c r="I18" s="20" t="s">
        <v>835</v>
      </c>
    </row>
    <row r="19" spans="1:9" ht="49.5" customHeight="1">
      <c r="A19" s="22"/>
      <c r="B19" s="23"/>
      <c r="C19" s="20" t="s">
        <v>836</v>
      </c>
      <c r="D19" s="20" t="s">
        <v>837</v>
      </c>
      <c r="E19" s="20" t="s">
        <v>513</v>
      </c>
      <c r="F19" s="37"/>
      <c r="G19" s="20" t="s">
        <v>836</v>
      </c>
      <c r="H19" s="20" t="s">
        <v>837</v>
      </c>
      <c r="I19" s="20" t="s">
        <v>513</v>
      </c>
    </row>
    <row r="20" spans="1:9" ht="49.5" customHeight="1">
      <c r="A20" s="22"/>
      <c r="B20" s="23"/>
      <c r="C20" s="23"/>
      <c r="D20" s="20" t="s">
        <v>515</v>
      </c>
      <c r="E20" s="20" t="s">
        <v>513</v>
      </c>
      <c r="F20" s="37"/>
      <c r="G20" s="23"/>
      <c r="H20" s="20" t="s">
        <v>515</v>
      </c>
      <c r="I20" s="20" t="s">
        <v>513</v>
      </c>
    </row>
    <row r="21" spans="1:9" ht="49.5" customHeight="1">
      <c r="A21" s="22"/>
      <c r="B21" s="23"/>
      <c r="C21" s="24"/>
      <c r="D21" s="20" t="s">
        <v>684</v>
      </c>
      <c r="E21" s="20" t="s">
        <v>513</v>
      </c>
      <c r="F21" s="37"/>
      <c r="G21" s="24"/>
      <c r="H21" s="20" t="s">
        <v>684</v>
      </c>
      <c r="I21" s="20" t="s">
        <v>513</v>
      </c>
    </row>
    <row r="22" spans="1:9" ht="49.5" customHeight="1">
      <c r="A22" s="22"/>
      <c r="B22" s="23"/>
      <c r="C22" s="20" t="s">
        <v>838</v>
      </c>
      <c r="D22" s="20" t="s">
        <v>520</v>
      </c>
      <c r="E22" s="20" t="s">
        <v>513</v>
      </c>
      <c r="F22" s="37"/>
      <c r="G22" s="20" t="s">
        <v>838</v>
      </c>
      <c r="H22" s="20" t="s">
        <v>520</v>
      </c>
      <c r="I22" s="20" t="s">
        <v>513</v>
      </c>
    </row>
    <row r="23" spans="1:9" ht="49.5" customHeight="1">
      <c r="A23" s="22"/>
      <c r="B23" s="24"/>
      <c r="C23" s="20" t="s">
        <v>839</v>
      </c>
      <c r="D23" s="20" t="s">
        <v>685</v>
      </c>
      <c r="E23" s="20" t="s">
        <v>686</v>
      </c>
      <c r="F23" s="36"/>
      <c r="G23" s="20" t="s">
        <v>839</v>
      </c>
      <c r="H23" s="20" t="s">
        <v>685</v>
      </c>
      <c r="I23" s="20" t="s">
        <v>686</v>
      </c>
    </row>
    <row r="24" spans="1:9" ht="49.5" customHeight="1">
      <c r="A24" s="22"/>
      <c r="B24" s="20" t="s">
        <v>840</v>
      </c>
      <c r="C24" s="20" t="s">
        <v>841</v>
      </c>
      <c r="D24" s="20" t="s">
        <v>508</v>
      </c>
      <c r="E24" s="20" t="s">
        <v>509</v>
      </c>
      <c r="F24" s="37"/>
      <c r="G24" s="20" t="s">
        <v>841</v>
      </c>
      <c r="H24" s="20" t="s">
        <v>508</v>
      </c>
      <c r="I24" s="20" t="s">
        <v>509</v>
      </c>
    </row>
    <row r="25" spans="1:9" ht="49.5" customHeight="1">
      <c r="A25" s="22"/>
      <c r="B25" s="23"/>
      <c r="C25" s="24"/>
      <c r="D25" s="20" t="s">
        <v>514</v>
      </c>
      <c r="E25" s="20" t="s">
        <v>480</v>
      </c>
      <c r="F25" s="37"/>
      <c r="G25" s="24"/>
      <c r="H25" s="20" t="s">
        <v>514</v>
      </c>
      <c r="I25" s="20" t="s">
        <v>480</v>
      </c>
    </row>
    <row r="26" spans="1:9" ht="49.5" customHeight="1">
      <c r="A26" s="22"/>
      <c r="B26" s="23"/>
      <c r="C26" s="20" t="s">
        <v>842</v>
      </c>
      <c r="D26" s="20" t="s">
        <v>519</v>
      </c>
      <c r="E26" s="20" t="s">
        <v>517</v>
      </c>
      <c r="F26" s="37"/>
      <c r="G26" s="20" t="s">
        <v>842</v>
      </c>
      <c r="H26" s="20" t="s">
        <v>519</v>
      </c>
      <c r="I26" s="20" t="s">
        <v>517</v>
      </c>
    </row>
    <row r="27" spans="1:9" ht="49.5" customHeight="1">
      <c r="A27" s="22"/>
      <c r="B27" s="24"/>
      <c r="C27" s="24"/>
      <c r="D27" s="20" t="s">
        <v>516</v>
      </c>
      <c r="E27" s="20" t="s">
        <v>517</v>
      </c>
      <c r="F27" s="37"/>
      <c r="G27" s="24"/>
      <c r="H27" s="20" t="s">
        <v>516</v>
      </c>
      <c r="I27" s="20" t="s">
        <v>517</v>
      </c>
    </row>
    <row r="28" spans="1:9" ht="66" customHeight="1">
      <c r="A28" s="25"/>
      <c r="B28" s="20" t="s">
        <v>456</v>
      </c>
      <c r="C28" s="20" t="s">
        <v>456</v>
      </c>
      <c r="D28" s="20" t="s">
        <v>510</v>
      </c>
      <c r="E28" s="20" t="s">
        <v>471</v>
      </c>
      <c r="F28" s="37"/>
      <c r="G28" s="20" t="s">
        <v>456</v>
      </c>
      <c r="H28" s="20" t="s">
        <v>510</v>
      </c>
      <c r="I28" s="20" t="s">
        <v>471</v>
      </c>
    </row>
    <row r="29" spans="2:9" ht="15">
      <c r="B29" s="26"/>
      <c r="C29" s="26"/>
      <c r="D29" s="26"/>
      <c r="E29" s="26"/>
      <c r="F29" s="26"/>
      <c r="G29" s="26"/>
      <c r="H29" s="26"/>
      <c r="I29" s="26"/>
    </row>
    <row r="30" spans="2:9" ht="15">
      <c r="B30" s="26"/>
      <c r="C30" s="26"/>
      <c r="D30" s="26"/>
      <c r="E30" s="26"/>
      <c r="F30" s="26"/>
      <c r="G30" s="26"/>
      <c r="H30" s="26"/>
      <c r="I30" s="26"/>
    </row>
    <row r="31" spans="2:9" ht="15">
      <c r="B31" s="26"/>
      <c r="C31" s="26"/>
      <c r="D31" s="26"/>
      <c r="E31" s="26"/>
      <c r="F31" s="26"/>
      <c r="G31" s="26"/>
      <c r="H31" s="26"/>
      <c r="I31" s="26"/>
    </row>
    <row r="32" spans="2:9" ht="15">
      <c r="B32" s="26"/>
      <c r="C32" s="26"/>
      <c r="D32" s="26"/>
      <c r="E32" s="26"/>
      <c r="F32" s="26"/>
      <c r="G32" s="26"/>
      <c r="H32" s="26"/>
      <c r="I32" s="26"/>
    </row>
    <row r="33" spans="2:9" ht="15">
      <c r="B33" s="26"/>
      <c r="C33" s="26"/>
      <c r="D33" s="26"/>
      <c r="E33" s="26"/>
      <c r="F33" s="26"/>
      <c r="G33" s="26"/>
      <c r="H33" s="26"/>
      <c r="I33" s="26"/>
    </row>
    <row r="34" spans="2:9" ht="15">
      <c r="B34" s="26"/>
      <c r="C34" s="26"/>
      <c r="D34" s="26"/>
      <c r="E34" s="26"/>
      <c r="F34" s="26"/>
      <c r="G34" s="26"/>
      <c r="H34" s="26"/>
      <c r="I34" s="26"/>
    </row>
    <row r="35" spans="2:9" ht="15">
      <c r="B35" s="26"/>
      <c r="C35" s="26"/>
      <c r="D35" s="26"/>
      <c r="E35" s="26"/>
      <c r="F35" s="26"/>
      <c r="G35" s="26"/>
      <c r="H35" s="26"/>
      <c r="I35" s="26"/>
    </row>
    <row r="36" spans="2:9" ht="15">
      <c r="B36" s="26"/>
      <c r="C36" s="26"/>
      <c r="D36" s="26"/>
      <c r="E36" s="26"/>
      <c r="F36" s="26"/>
      <c r="G36" s="26"/>
      <c r="H36" s="26"/>
      <c r="I36" s="26"/>
    </row>
    <row r="37" spans="2:9" ht="15">
      <c r="B37" s="26"/>
      <c r="C37" s="26"/>
      <c r="D37" s="26"/>
      <c r="E37" s="26"/>
      <c r="F37" s="26"/>
      <c r="G37" s="26"/>
      <c r="H37" s="26"/>
      <c r="I37" s="26"/>
    </row>
    <row r="38" spans="2:9" ht="15">
      <c r="B38" s="26"/>
      <c r="C38" s="26"/>
      <c r="D38" s="26"/>
      <c r="E38" s="26"/>
      <c r="F38" s="26"/>
      <c r="G38" s="26"/>
      <c r="H38" s="26"/>
      <c r="I38" s="26"/>
    </row>
    <row r="39" spans="2:9" ht="15">
      <c r="B39" s="26"/>
      <c r="C39" s="26"/>
      <c r="D39" s="26"/>
      <c r="E39" s="26"/>
      <c r="F39" s="26"/>
      <c r="G39" s="26"/>
      <c r="H39" s="26"/>
      <c r="I39" s="26"/>
    </row>
    <row r="40" spans="2:9" ht="15">
      <c r="B40" s="26"/>
      <c r="C40" s="26"/>
      <c r="D40" s="26"/>
      <c r="E40" s="26"/>
      <c r="F40" s="26"/>
      <c r="G40" s="26"/>
      <c r="H40" s="26"/>
      <c r="I40" s="26"/>
    </row>
    <row r="41" spans="2:9" ht="15">
      <c r="B41" s="26"/>
      <c r="C41" s="26"/>
      <c r="D41" s="26"/>
      <c r="E41" s="26"/>
      <c r="F41" s="26"/>
      <c r="G41" s="26"/>
      <c r="H41" s="26"/>
      <c r="I41" s="26"/>
    </row>
    <row r="42" spans="2:9" ht="15">
      <c r="B42" s="26"/>
      <c r="C42" s="26"/>
      <c r="D42" s="26"/>
      <c r="E42" s="26"/>
      <c r="F42" s="26"/>
      <c r="G42" s="26"/>
      <c r="H42" s="26"/>
      <c r="I42" s="26"/>
    </row>
    <row r="43" spans="2:9" ht="15">
      <c r="B43" s="26"/>
      <c r="C43" s="26"/>
      <c r="D43" s="26"/>
      <c r="E43" s="26"/>
      <c r="F43" s="26"/>
      <c r="G43" s="26"/>
      <c r="H43" s="26"/>
      <c r="I43" s="26"/>
    </row>
    <row r="44" spans="2:9" ht="15">
      <c r="B44" s="26"/>
      <c r="C44" s="26"/>
      <c r="D44" s="26"/>
      <c r="E44" s="26"/>
      <c r="F44" s="26"/>
      <c r="G44" s="26"/>
      <c r="H44" s="26"/>
      <c r="I44" s="26"/>
    </row>
    <row r="45" spans="2:9" ht="15">
      <c r="B45" s="26"/>
      <c r="C45" s="26"/>
      <c r="D45" s="26"/>
      <c r="E45" s="26"/>
      <c r="F45" s="26"/>
      <c r="G45" s="26"/>
      <c r="H45" s="26"/>
      <c r="I45" s="26"/>
    </row>
    <row r="46" spans="2:9" ht="15">
      <c r="B46" s="26"/>
      <c r="C46" s="26"/>
      <c r="D46" s="26"/>
      <c r="E46" s="26"/>
      <c r="F46" s="26"/>
      <c r="G46" s="26"/>
      <c r="H46" s="26"/>
      <c r="I46" s="26"/>
    </row>
    <row r="47" spans="2:9" ht="15">
      <c r="B47" s="26"/>
      <c r="C47" s="26"/>
      <c r="D47" s="26"/>
      <c r="E47" s="26"/>
      <c r="F47" s="26"/>
      <c r="G47" s="26"/>
      <c r="H47" s="26"/>
      <c r="I47" s="26"/>
    </row>
    <row r="48" spans="2:9" ht="15">
      <c r="B48" s="26"/>
      <c r="C48" s="26"/>
      <c r="D48" s="26"/>
      <c r="E48" s="26"/>
      <c r="F48" s="26"/>
      <c r="G48" s="26"/>
      <c r="H48" s="26"/>
      <c r="I48" s="26"/>
    </row>
    <row r="49" spans="2:9" ht="15">
      <c r="B49" s="26"/>
      <c r="C49" s="26"/>
      <c r="D49" s="26"/>
      <c r="E49" s="26"/>
      <c r="F49" s="26"/>
      <c r="G49" s="26"/>
      <c r="H49" s="26"/>
      <c r="I49" s="26"/>
    </row>
    <row r="50" spans="2:9" ht="15">
      <c r="B50" s="26"/>
      <c r="C50" s="26"/>
      <c r="D50" s="26"/>
      <c r="E50" s="26"/>
      <c r="F50" s="26"/>
      <c r="G50" s="26"/>
      <c r="H50" s="26"/>
      <c r="I50" s="26"/>
    </row>
    <row r="51" spans="2:9" ht="15">
      <c r="B51" s="26"/>
      <c r="C51" s="26"/>
      <c r="D51" s="26"/>
      <c r="E51" s="26"/>
      <c r="F51" s="26"/>
      <c r="G51" s="26"/>
      <c r="H51" s="26"/>
      <c r="I51" s="26"/>
    </row>
    <row r="52" spans="2:9" ht="15">
      <c r="B52" s="26"/>
      <c r="C52" s="26"/>
      <c r="D52" s="26"/>
      <c r="E52" s="26"/>
      <c r="F52" s="26"/>
      <c r="G52" s="26"/>
      <c r="H52" s="26"/>
      <c r="I52" s="26"/>
    </row>
    <row r="53" spans="2:9" ht="15">
      <c r="B53" s="26"/>
      <c r="C53" s="26"/>
      <c r="D53" s="26"/>
      <c r="E53" s="26"/>
      <c r="F53" s="26"/>
      <c r="G53" s="26"/>
      <c r="H53" s="26"/>
      <c r="I53" s="26"/>
    </row>
    <row r="54" spans="2:9" ht="15">
      <c r="B54" s="26"/>
      <c r="C54" s="26"/>
      <c r="D54" s="26"/>
      <c r="E54" s="26"/>
      <c r="F54" s="26"/>
      <c r="G54" s="26"/>
      <c r="H54" s="26"/>
      <c r="I54" s="26"/>
    </row>
    <row r="55" spans="2:9" ht="15">
      <c r="B55" s="26"/>
      <c r="C55" s="26"/>
      <c r="D55" s="26"/>
      <c r="E55" s="26"/>
      <c r="F55" s="26"/>
      <c r="G55" s="26"/>
      <c r="H55" s="26"/>
      <c r="I55" s="26"/>
    </row>
    <row r="56" spans="2:9" ht="15">
      <c r="B56" s="26"/>
      <c r="C56" s="26"/>
      <c r="D56" s="26"/>
      <c r="E56" s="26"/>
      <c r="F56" s="26"/>
      <c r="G56" s="26"/>
      <c r="H56" s="26"/>
      <c r="I56" s="26"/>
    </row>
    <row r="57" spans="2:9" ht="15">
      <c r="B57" s="26"/>
      <c r="C57" s="26"/>
      <c r="D57" s="26"/>
      <c r="E57" s="26"/>
      <c r="F57" s="26"/>
      <c r="G57" s="26"/>
      <c r="H57" s="26"/>
      <c r="I57" s="26"/>
    </row>
    <row r="58" spans="2:9" ht="15">
      <c r="B58" s="26"/>
      <c r="C58" s="26"/>
      <c r="D58" s="26"/>
      <c r="E58" s="26"/>
      <c r="F58" s="26"/>
      <c r="G58" s="26"/>
      <c r="H58" s="26"/>
      <c r="I58" s="26"/>
    </row>
    <row r="59" spans="2:9" ht="15">
      <c r="B59" s="26"/>
      <c r="C59" s="26"/>
      <c r="D59" s="26"/>
      <c r="E59" s="26"/>
      <c r="F59" s="26"/>
      <c r="G59" s="26"/>
      <c r="H59" s="26"/>
      <c r="I59" s="26"/>
    </row>
    <row r="60" spans="2:9" ht="15">
      <c r="B60" s="26"/>
      <c r="C60" s="26"/>
      <c r="D60" s="26"/>
      <c r="E60" s="26"/>
      <c r="F60" s="26"/>
      <c r="G60" s="26"/>
      <c r="H60" s="26"/>
      <c r="I60" s="26"/>
    </row>
    <row r="61" spans="2:9" ht="15">
      <c r="B61" s="26"/>
      <c r="C61" s="26"/>
      <c r="D61" s="26"/>
      <c r="E61" s="26"/>
      <c r="F61" s="26"/>
      <c r="G61" s="26"/>
      <c r="H61" s="26"/>
      <c r="I61" s="26"/>
    </row>
    <row r="62" spans="2:9" ht="15">
      <c r="B62" s="26"/>
      <c r="C62" s="26"/>
      <c r="D62" s="26"/>
      <c r="E62" s="26"/>
      <c r="F62" s="26"/>
      <c r="G62" s="26"/>
      <c r="H62" s="26"/>
      <c r="I62" s="26"/>
    </row>
    <row r="63" spans="2:9" ht="15">
      <c r="B63" s="26"/>
      <c r="C63" s="26"/>
      <c r="D63" s="26"/>
      <c r="E63" s="26"/>
      <c r="F63" s="26"/>
      <c r="G63" s="26"/>
      <c r="H63" s="26"/>
      <c r="I63" s="26"/>
    </row>
    <row r="64" spans="2:9" ht="15">
      <c r="B64" s="26"/>
      <c r="C64" s="26"/>
      <c r="D64" s="26"/>
      <c r="E64" s="26"/>
      <c r="F64" s="26"/>
      <c r="G64" s="26"/>
      <c r="H64" s="26"/>
      <c r="I64" s="26"/>
    </row>
    <row r="65" spans="2:9" ht="15">
      <c r="B65" s="26"/>
      <c r="C65" s="26"/>
      <c r="D65" s="26"/>
      <c r="E65" s="26"/>
      <c r="F65" s="26"/>
      <c r="G65" s="26"/>
      <c r="H65" s="26"/>
      <c r="I65" s="26"/>
    </row>
    <row r="66" spans="2:9" ht="15">
      <c r="B66" s="26"/>
      <c r="C66" s="26"/>
      <c r="D66" s="26"/>
      <c r="E66" s="26"/>
      <c r="F66" s="26"/>
      <c r="G66" s="26"/>
      <c r="H66" s="26"/>
      <c r="I66" s="26"/>
    </row>
    <row r="67" spans="2:9" ht="15">
      <c r="B67" s="26"/>
      <c r="C67" s="26"/>
      <c r="D67" s="26"/>
      <c r="E67" s="26"/>
      <c r="F67" s="26"/>
      <c r="G67" s="26"/>
      <c r="H67" s="26"/>
      <c r="I67" s="26"/>
    </row>
    <row r="68" spans="2:9" ht="15">
      <c r="B68" s="26"/>
      <c r="C68" s="26"/>
      <c r="D68" s="26"/>
      <c r="E68" s="26"/>
      <c r="F68" s="26"/>
      <c r="G68" s="26"/>
      <c r="H68" s="26"/>
      <c r="I68" s="26"/>
    </row>
    <row r="69" spans="2:9" ht="15">
      <c r="B69" s="26"/>
      <c r="C69" s="26"/>
      <c r="D69" s="26"/>
      <c r="E69" s="26"/>
      <c r="F69" s="26"/>
      <c r="G69" s="26"/>
      <c r="H69" s="26"/>
      <c r="I69" s="26"/>
    </row>
    <row r="70" spans="2:9" ht="15">
      <c r="B70" s="26"/>
      <c r="C70" s="26"/>
      <c r="D70" s="26"/>
      <c r="E70" s="26"/>
      <c r="F70" s="26"/>
      <c r="G70" s="26"/>
      <c r="H70" s="26"/>
      <c r="I70" s="26"/>
    </row>
    <row r="71" spans="2:9" ht="15">
      <c r="B71" s="26"/>
      <c r="C71" s="26"/>
      <c r="D71" s="26"/>
      <c r="E71" s="26"/>
      <c r="F71" s="26"/>
      <c r="G71" s="26"/>
      <c r="H71" s="26"/>
      <c r="I71" s="26"/>
    </row>
    <row r="72" spans="2:9" ht="15">
      <c r="B72" s="26"/>
      <c r="C72" s="26"/>
      <c r="D72" s="26"/>
      <c r="E72" s="26"/>
      <c r="F72" s="26"/>
      <c r="G72" s="26"/>
      <c r="H72" s="26"/>
      <c r="I72" s="26"/>
    </row>
    <row r="73" spans="2:9" ht="15">
      <c r="B73" s="26"/>
      <c r="C73" s="26"/>
      <c r="D73" s="26"/>
      <c r="E73" s="26"/>
      <c r="F73" s="26"/>
      <c r="G73" s="26"/>
      <c r="H73" s="26"/>
      <c r="I73" s="26"/>
    </row>
    <row r="74" spans="2:9" ht="15">
      <c r="B74" s="26"/>
      <c r="C74" s="26"/>
      <c r="D74" s="26"/>
      <c r="E74" s="26"/>
      <c r="F74" s="26"/>
      <c r="G74" s="26"/>
      <c r="H74" s="26"/>
      <c r="I74" s="26"/>
    </row>
    <row r="75" spans="2:9" ht="15">
      <c r="B75" s="26"/>
      <c r="C75" s="26"/>
      <c r="D75" s="26"/>
      <c r="E75" s="26"/>
      <c r="F75" s="26"/>
      <c r="G75" s="26"/>
      <c r="H75" s="26"/>
      <c r="I75" s="26"/>
    </row>
    <row r="76" spans="2:9" ht="15">
      <c r="B76" s="26"/>
      <c r="C76" s="26"/>
      <c r="D76" s="26"/>
      <c r="E76" s="26"/>
      <c r="F76" s="26"/>
      <c r="G76" s="26"/>
      <c r="H76" s="26"/>
      <c r="I76" s="26"/>
    </row>
    <row r="77" spans="2:9" ht="15">
      <c r="B77" s="26"/>
      <c r="C77" s="26"/>
      <c r="D77" s="26"/>
      <c r="E77" s="26"/>
      <c r="F77" s="26"/>
      <c r="G77" s="26"/>
      <c r="H77" s="26"/>
      <c r="I77" s="26"/>
    </row>
    <row r="78" spans="2:9" ht="15">
      <c r="B78" s="26"/>
      <c r="C78" s="26"/>
      <c r="D78" s="26"/>
      <c r="E78" s="26"/>
      <c r="F78" s="26"/>
      <c r="G78" s="26"/>
      <c r="H78" s="26"/>
      <c r="I78" s="26"/>
    </row>
    <row r="79" spans="2:9" ht="15">
      <c r="B79" s="26"/>
      <c r="C79" s="26"/>
      <c r="D79" s="26"/>
      <c r="E79" s="26"/>
      <c r="F79" s="26"/>
      <c r="G79" s="26"/>
      <c r="H79" s="26"/>
      <c r="I79" s="26"/>
    </row>
    <row r="80" spans="2:9" ht="15">
      <c r="B80" s="26"/>
      <c r="C80" s="26"/>
      <c r="D80" s="26"/>
      <c r="E80" s="26"/>
      <c r="F80" s="26"/>
      <c r="G80" s="26"/>
      <c r="H80" s="26"/>
      <c r="I80" s="26"/>
    </row>
    <row r="81" spans="2:9" ht="15">
      <c r="B81" s="26"/>
      <c r="C81" s="26"/>
      <c r="D81" s="26"/>
      <c r="E81" s="26"/>
      <c r="F81" s="26"/>
      <c r="G81" s="26"/>
      <c r="H81" s="26"/>
      <c r="I81" s="26"/>
    </row>
    <row r="82" spans="2:9" ht="15">
      <c r="B82" s="26"/>
      <c r="C82" s="26"/>
      <c r="D82" s="26"/>
      <c r="E82" s="26"/>
      <c r="F82" s="26"/>
      <c r="G82" s="26"/>
      <c r="H82" s="26"/>
      <c r="I82" s="26"/>
    </row>
    <row r="83" spans="2:9" ht="15">
      <c r="B83" s="26"/>
      <c r="C83" s="26"/>
      <c r="D83" s="26"/>
      <c r="E83" s="26"/>
      <c r="F83" s="26"/>
      <c r="G83" s="26"/>
      <c r="H83" s="26"/>
      <c r="I83" s="26"/>
    </row>
    <row r="84" spans="2:9" ht="15">
      <c r="B84" s="26"/>
      <c r="C84" s="26"/>
      <c r="D84" s="26"/>
      <c r="E84" s="26"/>
      <c r="F84" s="26"/>
      <c r="G84" s="26"/>
      <c r="H84" s="26"/>
      <c r="I84" s="26"/>
    </row>
    <row r="85" spans="2:9" ht="15">
      <c r="B85" s="26"/>
      <c r="C85" s="26"/>
      <c r="D85" s="26"/>
      <c r="E85" s="26"/>
      <c r="F85" s="26"/>
      <c r="G85" s="26"/>
      <c r="H85" s="26"/>
      <c r="I85" s="26"/>
    </row>
    <row r="86" spans="2:9" ht="15">
      <c r="B86" s="26"/>
      <c r="C86" s="26"/>
      <c r="D86" s="26"/>
      <c r="E86" s="26"/>
      <c r="F86" s="26"/>
      <c r="G86" s="26"/>
      <c r="H86" s="26"/>
      <c r="I86" s="26"/>
    </row>
    <row r="87" spans="2:9" ht="15">
      <c r="B87" s="26"/>
      <c r="C87" s="26"/>
      <c r="D87" s="26"/>
      <c r="E87" s="26"/>
      <c r="F87" s="26"/>
      <c r="G87" s="26"/>
      <c r="H87" s="26"/>
      <c r="I87" s="26"/>
    </row>
    <row r="88" spans="2:9" ht="15">
      <c r="B88" s="26"/>
      <c r="C88" s="26"/>
      <c r="D88" s="26"/>
      <c r="E88" s="26"/>
      <c r="F88" s="26"/>
      <c r="G88" s="26"/>
      <c r="H88" s="26"/>
      <c r="I88" s="26"/>
    </row>
    <row r="89" spans="2:9" ht="15">
      <c r="B89" s="26"/>
      <c r="C89" s="26"/>
      <c r="D89" s="26"/>
      <c r="E89" s="26"/>
      <c r="F89" s="26"/>
      <c r="G89" s="26"/>
      <c r="H89" s="26"/>
      <c r="I89" s="26"/>
    </row>
    <row r="90" spans="2:9" ht="15">
      <c r="B90" s="26"/>
      <c r="C90" s="26"/>
      <c r="D90" s="26"/>
      <c r="E90" s="26"/>
      <c r="F90" s="26"/>
      <c r="G90" s="26"/>
      <c r="H90" s="26"/>
      <c r="I90" s="26"/>
    </row>
    <row r="91" spans="2:9" ht="15">
      <c r="B91" s="26"/>
      <c r="C91" s="26"/>
      <c r="D91" s="26"/>
      <c r="E91" s="26"/>
      <c r="F91" s="26"/>
      <c r="G91" s="26"/>
      <c r="H91" s="26"/>
      <c r="I91" s="26"/>
    </row>
    <row r="92" spans="2:9" ht="15">
      <c r="B92" s="26"/>
      <c r="C92" s="26"/>
      <c r="D92" s="26"/>
      <c r="E92" s="26"/>
      <c r="F92" s="26"/>
      <c r="G92" s="26"/>
      <c r="H92" s="26"/>
      <c r="I92" s="26"/>
    </row>
    <row r="93" spans="2:9" ht="15">
      <c r="B93" s="26"/>
      <c r="C93" s="26"/>
      <c r="D93" s="26"/>
      <c r="E93" s="26"/>
      <c r="F93" s="26"/>
      <c r="G93" s="26"/>
      <c r="H93" s="26"/>
      <c r="I93" s="26"/>
    </row>
    <row r="94" spans="2:9" ht="15">
      <c r="B94" s="26"/>
      <c r="C94" s="26"/>
      <c r="D94" s="26"/>
      <c r="E94" s="26"/>
      <c r="F94" s="26"/>
      <c r="G94" s="26"/>
      <c r="H94" s="26"/>
      <c r="I94" s="26"/>
    </row>
    <row r="95" spans="2:9" ht="15">
      <c r="B95" s="26"/>
      <c r="C95" s="26"/>
      <c r="D95" s="26"/>
      <c r="E95" s="26"/>
      <c r="F95" s="26"/>
      <c r="G95" s="26"/>
      <c r="H95" s="26"/>
      <c r="I95" s="26"/>
    </row>
    <row r="96" spans="2:9" ht="15">
      <c r="B96" s="26"/>
      <c r="C96" s="26"/>
      <c r="D96" s="26"/>
      <c r="E96" s="26"/>
      <c r="F96" s="26"/>
      <c r="G96" s="26"/>
      <c r="H96" s="26"/>
      <c r="I96" s="26"/>
    </row>
    <row r="97" spans="2:9" ht="15">
      <c r="B97" s="26"/>
      <c r="C97" s="26"/>
      <c r="D97" s="26"/>
      <c r="E97" s="26"/>
      <c r="F97" s="26"/>
      <c r="G97" s="26"/>
      <c r="H97" s="26"/>
      <c r="I97" s="26"/>
    </row>
    <row r="98" spans="2:9" ht="15">
      <c r="B98" s="26"/>
      <c r="C98" s="26"/>
      <c r="D98" s="26"/>
      <c r="E98" s="26"/>
      <c r="F98" s="26"/>
      <c r="G98" s="26"/>
      <c r="H98" s="26"/>
      <c r="I98" s="26"/>
    </row>
    <row r="99" spans="2:9" ht="15">
      <c r="B99" s="26"/>
      <c r="C99" s="26"/>
      <c r="D99" s="26"/>
      <c r="E99" s="26"/>
      <c r="F99" s="26"/>
      <c r="G99" s="26"/>
      <c r="H99" s="26"/>
      <c r="I99" s="26"/>
    </row>
    <row r="100" spans="2:9" ht="15">
      <c r="B100" s="26"/>
      <c r="C100" s="26"/>
      <c r="D100" s="26"/>
      <c r="E100" s="26"/>
      <c r="F100" s="26"/>
      <c r="G100" s="26"/>
      <c r="H100" s="26"/>
      <c r="I100" s="26"/>
    </row>
    <row r="101" spans="2:9" ht="15">
      <c r="B101" s="26"/>
      <c r="C101" s="26"/>
      <c r="D101" s="26"/>
      <c r="E101" s="26"/>
      <c r="F101" s="26"/>
      <c r="G101" s="26"/>
      <c r="H101" s="26"/>
      <c r="I101" s="26"/>
    </row>
    <row r="102" spans="2:9" ht="15">
      <c r="B102" s="26"/>
      <c r="C102" s="26"/>
      <c r="D102" s="26"/>
      <c r="E102" s="26"/>
      <c r="F102" s="26"/>
      <c r="G102" s="26"/>
      <c r="H102" s="26"/>
      <c r="I102" s="26"/>
    </row>
    <row r="103" spans="2:9" ht="15">
      <c r="B103" s="26"/>
      <c r="C103" s="26"/>
      <c r="D103" s="26"/>
      <c r="E103" s="26"/>
      <c r="F103" s="26"/>
      <c r="G103" s="26"/>
      <c r="H103" s="26"/>
      <c r="I103" s="26"/>
    </row>
    <row r="104" spans="2:9" ht="15">
      <c r="B104" s="26"/>
      <c r="C104" s="26"/>
      <c r="D104" s="26"/>
      <c r="E104" s="26"/>
      <c r="F104" s="26"/>
      <c r="G104" s="26"/>
      <c r="H104" s="26"/>
      <c r="I104" s="26"/>
    </row>
    <row r="105" spans="2:9" ht="15">
      <c r="B105" s="26"/>
      <c r="C105" s="26"/>
      <c r="D105" s="26"/>
      <c r="E105" s="26"/>
      <c r="F105" s="26"/>
      <c r="G105" s="26"/>
      <c r="H105" s="26"/>
      <c r="I105" s="26"/>
    </row>
    <row r="106" spans="2:9" ht="15">
      <c r="B106" s="26"/>
      <c r="C106" s="26"/>
      <c r="D106" s="26"/>
      <c r="E106" s="26"/>
      <c r="F106" s="26"/>
      <c r="G106" s="26"/>
      <c r="H106" s="26"/>
      <c r="I106" s="26"/>
    </row>
    <row r="107" spans="2:9" ht="15">
      <c r="B107" s="26"/>
      <c r="C107" s="26"/>
      <c r="D107" s="26"/>
      <c r="E107" s="26"/>
      <c r="F107" s="26"/>
      <c r="G107" s="26"/>
      <c r="H107" s="26"/>
      <c r="I107" s="26"/>
    </row>
    <row r="108" spans="2:9" ht="15">
      <c r="B108" s="26"/>
      <c r="C108" s="26"/>
      <c r="D108" s="26"/>
      <c r="E108" s="26"/>
      <c r="F108" s="26"/>
      <c r="G108" s="26"/>
      <c r="H108" s="26"/>
      <c r="I108" s="26"/>
    </row>
    <row r="109" spans="2:9" ht="15">
      <c r="B109" s="26"/>
      <c r="C109" s="26"/>
      <c r="D109" s="26"/>
      <c r="E109" s="26"/>
      <c r="F109" s="26"/>
      <c r="G109" s="26"/>
      <c r="H109" s="26"/>
      <c r="I109" s="26"/>
    </row>
    <row r="110" spans="2:9" ht="15">
      <c r="B110" s="26"/>
      <c r="C110" s="26"/>
      <c r="D110" s="26"/>
      <c r="E110" s="26"/>
      <c r="F110" s="26"/>
      <c r="G110" s="26"/>
      <c r="H110" s="26"/>
      <c r="I110" s="26"/>
    </row>
    <row r="111" spans="2:9" ht="15">
      <c r="B111" s="26"/>
      <c r="C111" s="26"/>
      <c r="D111" s="26"/>
      <c r="E111" s="26"/>
      <c r="F111" s="26"/>
      <c r="G111" s="26"/>
      <c r="H111" s="26"/>
      <c r="I111" s="26"/>
    </row>
    <row r="112" spans="2:9" ht="15">
      <c r="B112" s="26"/>
      <c r="C112" s="26"/>
      <c r="D112" s="26"/>
      <c r="E112" s="26"/>
      <c r="F112" s="26"/>
      <c r="G112" s="26"/>
      <c r="H112" s="26"/>
      <c r="I112" s="26"/>
    </row>
    <row r="113" spans="2:9" ht="15">
      <c r="B113" s="26"/>
      <c r="C113" s="26"/>
      <c r="D113" s="26"/>
      <c r="E113" s="26"/>
      <c r="F113" s="26"/>
      <c r="G113" s="26"/>
      <c r="H113" s="26"/>
      <c r="I113" s="26"/>
    </row>
    <row r="114" spans="2:9" ht="15">
      <c r="B114" s="26"/>
      <c r="C114" s="26"/>
      <c r="D114" s="26"/>
      <c r="E114" s="26"/>
      <c r="F114" s="26"/>
      <c r="G114" s="26"/>
      <c r="H114" s="26"/>
      <c r="I114" s="26"/>
    </row>
    <row r="115" spans="2:9" ht="15">
      <c r="B115" s="26"/>
      <c r="C115" s="26"/>
      <c r="D115" s="26"/>
      <c r="E115" s="26"/>
      <c r="F115" s="26"/>
      <c r="G115" s="26"/>
      <c r="H115" s="26"/>
      <c r="I115" s="26"/>
    </row>
    <row r="116" spans="2:9" ht="15">
      <c r="B116" s="26"/>
      <c r="C116" s="26"/>
      <c r="D116" s="26"/>
      <c r="E116" s="26"/>
      <c r="F116" s="26"/>
      <c r="G116" s="26"/>
      <c r="H116" s="26"/>
      <c r="I116" s="26"/>
    </row>
    <row r="117" spans="2:9" ht="15">
      <c r="B117" s="26"/>
      <c r="C117" s="26"/>
      <c r="D117" s="26"/>
      <c r="E117" s="26"/>
      <c r="F117" s="26"/>
      <c r="G117" s="26"/>
      <c r="H117" s="26"/>
      <c r="I117" s="26"/>
    </row>
    <row r="118" spans="2:9" ht="15">
      <c r="B118" s="26"/>
      <c r="C118" s="26"/>
      <c r="D118" s="26"/>
      <c r="E118" s="26"/>
      <c r="F118" s="26"/>
      <c r="G118" s="26"/>
      <c r="H118" s="26"/>
      <c r="I118" s="26"/>
    </row>
    <row r="119" spans="2:9" ht="15">
      <c r="B119" s="26"/>
      <c r="C119" s="26"/>
      <c r="D119" s="26"/>
      <c r="E119" s="26"/>
      <c r="F119" s="26"/>
      <c r="G119" s="26"/>
      <c r="H119" s="26"/>
      <c r="I119" s="26"/>
    </row>
    <row r="120" spans="2:9" ht="15">
      <c r="B120" s="26"/>
      <c r="C120" s="26"/>
      <c r="D120" s="26"/>
      <c r="E120" s="26"/>
      <c r="F120" s="26"/>
      <c r="G120" s="26"/>
      <c r="H120" s="26"/>
      <c r="I120" s="26"/>
    </row>
    <row r="121" spans="2:9" ht="15">
      <c r="B121" s="26"/>
      <c r="C121" s="26"/>
      <c r="D121" s="26"/>
      <c r="E121" s="26"/>
      <c r="F121" s="26"/>
      <c r="G121" s="26"/>
      <c r="H121" s="26"/>
      <c r="I121" s="26"/>
    </row>
    <row r="122" spans="2:9" ht="15">
      <c r="B122" s="26"/>
      <c r="C122" s="26"/>
      <c r="D122" s="26"/>
      <c r="E122" s="26"/>
      <c r="F122" s="26"/>
      <c r="G122" s="26"/>
      <c r="H122" s="26"/>
      <c r="I122" s="26"/>
    </row>
    <row r="123" spans="2:9" ht="15">
      <c r="B123" s="26"/>
      <c r="C123" s="26"/>
      <c r="D123" s="26"/>
      <c r="E123" s="26"/>
      <c r="F123" s="26"/>
      <c r="G123" s="26"/>
      <c r="H123" s="26"/>
      <c r="I123" s="26"/>
    </row>
    <row r="124" spans="2:9" ht="15">
      <c r="B124" s="26"/>
      <c r="C124" s="26"/>
      <c r="D124" s="26"/>
      <c r="E124" s="26"/>
      <c r="F124" s="26"/>
      <c r="G124" s="26"/>
      <c r="H124" s="26"/>
      <c r="I124" s="26"/>
    </row>
    <row r="125" spans="2:9" ht="15">
      <c r="B125" s="26"/>
      <c r="C125" s="26"/>
      <c r="D125" s="26"/>
      <c r="E125" s="26"/>
      <c r="F125" s="26"/>
      <c r="G125" s="26"/>
      <c r="H125" s="26"/>
      <c r="I125" s="26"/>
    </row>
    <row r="126" spans="2:9" ht="15">
      <c r="B126" s="26"/>
      <c r="C126" s="26"/>
      <c r="D126" s="26"/>
      <c r="E126" s="26"/>
      <c r="F126" s="26"/>
      <c r="G126" s="26"/>
      <c r="H126" s="26"/>
      <c r="I126" s="26"/>
    </row>
    <row r="127" spans="2:9" ht="15">
      <c r="B127" s="26"/>
      <c r="C127" s="26"/>
      <c r="D127" s="26"/>
      <c r="E127" s="26"/>
      <c r="F127" s="26"/>
      <c r="G127" s="26"/>
      <c r="H127" s="26"/>
      <c r="I127" s="26"/>
    </row>
    <row r="128" spans="2:9" ht="15">
      <c r="B128" s="26"/>
      <c r="C128" s="26"/>
      <c r="D128" s="26"/>
      <c r="E128" s="26"/>
      <c r="F128" s="26"/>
      <c r="G128" s="26"/>
      <c r="H128" s="26"/>
      <c r="I128" s="26"/>
    </row>
    <row r="129" spans="2:9" ht="15">
      <c r="B129" s="26"/>
      <c r="C129" s="26"/>
      <c r="D129" s="26"/>
      <c r="E129" s="26"/>
      <c r="F129" s="26"/>
      <c r="G129" s="26"/>
      <c r="H129" s="26"/>
      <c r="I129" s="26"/>
    </row>
    <row r="130" spans="2:9" ht="15">
      <c r="B130" s="26"/>
      <c r="C130" s="26"/>
      <c r="D130" s="26"/>
      <c r="E130" s="26"/>
      <c r="F130" s="26"/>
      <c r="G130" s="26"/>
      <c r="H130" s="26"/>
      <c r="I130" s="26"/>
    </row>
    <row r="131" spans="2:9" ht="15">
      <c r="B131" s="26"/>
      <c r="C131" s="26"/>
      <c r="D131" s="26"/>
      <c r="E131" s="26"/>
      <c r="F131" s="26"/>
      <c r="G131" s="26"/>
      <c r="H131" s="26"/>
      <c r="I131" s="26"/>
    </row>
    <row r="132" spans="2:9" ht="15">
      <c r="B132" s="26"/>
      <c r="C132" s="26"/>
      <c r="D132" s="26"/>
      <c r="E132" s="26"/>
      <c r="F132" s="26"/>
      <c r="G132" s="26"/>
      <c r="H132" s="26"/>
      <c r="I132" s="26"/>
    </row>
    <row r="133" spans="2:9" ht="15">
      <c r="B133" s="26"/>
      <c r="C133" s="26"/>
      <c r="D133" s="26"/>
      <c r="E133" s="26"/>
      <c r="F133" s="26"/>
      <c r="G133" s="26"/>
      <c r="H133" s="26"/>
      <c r="I133" s="26"/>
    </row>
    <row r="134" spans="2:9" ht="15">
      <c r="B134" s="26"/>
      <c r="C134" s="26"/>
      <c r="D134" s="26"/>
      <c r="E134" s="26"/>
      <c r="F134" s="26"/>
      <c r="G134" s="26"/>
      <c r="H134" s="26"/>
      <c r="I134" s="26"/>
    </row>
    <row r="135" spans="2:9" ht="15">
      <c r="B135" s="26"/>
      <c r="C135" s="26"/>
      <c r="D135" s="26"/>
      <c r="E135" s="26"/>
      <c r="F135" s="26"/>
      <c r="G135" s="26"/>
      <c r="H135" s="26"/>
      <c r="I135" s="26"/>
    </row>
    <row r="136" spans="2:9" ht="15">
      <c r="B136" s="26"/>
      <c r="C136" s="26"/>
      <c r="D136" s="26"/>
      <c r="E136" s="26"/>
      <c r="F136" s="26"/>
      <c r="G136" s="26"/>
      <c r="H136" s="26"/>
      <c r="I136" s="26"/>
    </row>
    <row r="137" spans="2:9" ht="15">
      <c r="B137" s="26"/>
      <c r="C137" s="26"/>
      <c r="D137" s="26"/>
      <c r="E137" s="26"/>
      <c r="F137" s="26"/>
      <c r="G137" s="26"/>
      <c r="H137" s="26"/>
      <c r="I137" s="26"/>
    </row>
    <row r="138" spans="2:9" ht="15">
      <c r="B138" s="26"/>
      <c r="C138" s="26"/>
      <c r="D138" s="26"/>
      <c r="E138" s="26"/>
      <c r="F138" s="26"/>
      <c r="G138" s="26"/>
      <c r="H138" s="26"/>
      <c r="I138" s="26"/>
    </row>
    <row r="139" spans="2:9" ht="15">
      <c r="B139" s="26"/>
      <c r="C139" s="26"/>
      <c r="D139" s="26"/>
      <c r="E139" s="26"/>
      <c r="F139" s="26"/>
      <c r="G139" s="26"/>
      <c r="H139" s="26"/>
      <c r="I139" s="26"/>
    </row>
    <row r="140" spans="2:9" ht="15">
      <c r="B140" s="26"/>
      <c r="C140" s="26"/>
      <c r="D140" s="26"/>
      <c r="E140" s="26"/>
      <c r="F140" s="26"/>
      <c r="G140" s="26"/>
      <c r="H140" s="26"/>
      <c r="I140" s="26"/>
    </row>
    <row r="141" spans="2:9" ht="15">
      <c r="B141" s="26"/>
      <c r="C141" s="26"/>
      <c r="D141" s="26"/>
      <c r="E141" s="26"/>
      <c r="F141" s="26"/>
      <c r="G141" s="26"/>
      <c r="H141" s="26"/>
      <c r="I141" s="26"/>
    </row>
    <row r="142" spans="2:9" ht="15">
      <c r="B142" s="26"/>
      <c r="C142" s="26"/>
      <c r="D142" s="26"/>
      <c r="E142" s="26"/>
      <c r="F142" s="26"/>
      <c r="G142" s="26"/>
      <c r="H142" s="26"/>
      <c r="I142" s="26"/>
    </row>
    <row r="143" spans="2:9" ht="15">
      <c r="B143" s="26"/>
      <c r="C143" s="26"/>
      <c r="D143" s="26"/>
      <c r="E143" s="26"/>
      <c r="F143" s="26"/>
      <c r="G143" s="26"/>
      <c r="H143" s="26"/>
      <c r="I143" s="26"/>
    </row>
    <row r="144" spans="2:9" ht="15">
      <c r="B144" s="26"/>
      <c r="C144" s="26"/>
      <c r="D144" s="26"/>
      <c r="E144" s="26"/>
      <c r="F144" s="26"/>
      <c r="G144" s="26"/>
      <c r="H144" s="26"/>
      <c r="I144" s="26"/>
    </row>
    <row r="145" spans="2:9" ht="15">
      <c r="B145" s="26"/>
      <c r="C145" s="26"/>
      <c r="D145" s="26"/>
      <c r="E145" s="26"/>
      <c r="F145" s="26"/>
      <c r="G145" s="26"/>
      <c r="H145" s="26"/>
      <c r="I145" s="26"/>
    </row>
    <row r="146" spans="2:9" ht="15">
      <c r="B146" s="26"/>
      <c r="C146" s="26"/>
      <c r="D146" s="26"/>
      <c r="E146" s="26"/>
      <c r="F146" s="26"/>
      <c r="G146" s="26"/>
      <c r="H146" s="26"/>
      <c r="I146" s="26"/>
    </row>
    <row r="147" spans="2:9" ht="15">
      <c r="B147" s="26"/>
      <c r="C147" s="26"/>
      <c r="D147" s="26"/>
      <c r="E147" s="26"/>
      <c r="F147" s="26"/>
      <c r="G147" s="26"/>
      <c r="H147" s="26"/>
      <c r="I147" s="26"/>
    </row>
    <row r="148" spans="2:9" ht="15">
      <c r="B148" s="26"/>
      <c r="C148" s="26"/>
      <c r="D148" s="26"/>
      <c r="E148" s="26"/>
      <c r="F148" s="26"/>
      <c r="G148" s="26"/>
      <c r="H148" s="26"/>
      <c r="I148" s="26"/>
    </row>
    <row r="149" spans="2:9" ht="15">
      <c r="B149" s="26"/>
      <c r="C149" s="26"/>
      <c r="D149" s="26"/>
      <c r="E149" s="26"/>
      <c r="F149" s="26"/>
      <c r="G149" s="26"/>
      <c r="H149" s="26"/>
      <c r="I149" s="26"/>
    </row>
    <row r="150" spans="2:9" ht="15">
      <c r="B150" s="26"/>
      <c r="C150" s="26"/>
      <c r="D150" s="26"/>
      <c r="E150" s="26"/>
      <c r="F150" s="26"/>
      <c r="G150" s="26"/>
      <c r="H150" s="26"/>
      <c r="I150" s="26"/>
    </row>
    <row r="151" spans="2:9" ht="15">
      <c r="B151" s="26"/>
      <c r="C151" s="26"/>
      <c r="D151" s="26"/>
      <c r="E151" s="26"/>
      <c r="F151" s="26"/>
      <c r="G151" s="26"/>
      <c r="H151" s="26"/>
      <c r="I151" s="26"/>
    </row>
    <row r="152" spans="2:9" ht="15">
      <c r="B152" s="26"/>
      <c r="C152" s="26"/>
      <c r="D152" s="26"/>
      <c r="E152" s="26"/>
      <c r="F152" s="26"/>
      <c r="G152" s="26"/>
      <c r="H152" s="26"/>
      <c r="I152" s="26"/>
    </row>
    <row r="153" spans="2:9" ht="15">
      <c r="B153" s="26"/>
      <c r="C153" s="26"/>
      <c r="D153" s="26"/>
      <c r="E153" s="26"/>
      <c r="F153" s="26"/>
      <c r="G153" s="26"/>
      <c r="H153" s="26"/>
      <c r="I153" s="26"/>
    </row>
    <row r="154" spans="2:9" ht="15">
      <c r="B154" s="26"/>
      <c r="C154" s="26"/>
      <c r="D154" s="26"/>
      <c r="E154" s="26"/>
      <c r="F154" s="26"/>
      <c r="G154" s="26"/>
      <c r="H154" s="26"/>
      <c r="I154" s="26"/>
    </row>
    <row r="155" spans="2:9" ht="15">
      <c r="B155" s="26"/>
      <c r="C155" s="26"/>
      <c r="D155" s="26"/>
      <c r="E155" s="26"/>
      <c r="F155" s="26"/>
      <c r="G155" s="26"/>
      <c r="H155" s="26"/>
      <c r="I155" s="26"/>
    </row>
    <row r="156" spans="2:9" ht="15">
      <c r="B156" s="26"/>
      <c r="C156" s="26"/>
      <c r="D156" s="26"/>
      <c r="E156" s="26"/>
      <c r="F156" s="26"/>
      <c r="G156" s="26"/>
      <c r="H156" s="26"/>
      <c r="I156" s="26"/>
    </row>
    <row r="157" spans="2:9" ht="15">
      <c r="B157" s="26"/>
      <c r="C157" s="26"/>
      <c r="D157" s="26"/>
      <c r="E157" s="26"/>
      <c r="F157" s="26"/>
      <c r="G157" s="26"/>
      <c r="H157" s="26"/>
      <c r="I157" s="26"/>
    </row>
    <row r="158" spans="2:9" ht="15">
      <c r="B158" s="26"/>
      <c r="C158" s="26"/>
      <c r="D158" s="26"/>
      <c r="E158" s="26"/>
      <c r="F158" s="26"/>
      <c r="G158" s="26"/>
      <c r="H158" s="26"/>
      <c r="I158" s="26"/>
    </row>
    <row r="159" spans="2:9" ht="15">
      <c r="B159" s="26"/>
      <c r="C159" s="26"/>
      <c r="D159" s="26"/>
      <c r="E159" s="26"/>
      <c r="F159" s="26"/>
      <c r="G159" s="26"/>
      <c r="H159" s="26"/>
      <c r="I159" s="26"/>
    </row>
    <row r="160" spans="2:9" ht="15">
      <c r="B160" s="26"/>
      <c r="C160" s="26"/>
      <c r="D160" s="26"/>
      <c r="E160" s="26"/>
      <c r="F160" s="26"/>
      <c r="G160" s="26"/>
      <c r="H160" s="26"/>
      <c r="I160" s="26"/>
    </row>
    <row r="161" spans="2:9" ht="15">
      <c r="B161" s="26"/>
      <c r="C161" s="26"/>
      <c r="D161" s="26"/>
      <c r="E161" s="26"/>
      <c r="F161" s="26"/>
      <c r="G161" s="26"/>
      <c r="H161" s="26"/>
      <c r="I161" s="26"/>
    </row>
    <row r="162" spans="2:9" ht="15">
      <c r="B162" s="26"/>
      <c r="C162" s="26"/>
      <c r="D162" s="26"/>
      <c r="E162" s="26"/>
      <c r="F162" s="26"/>
      <c r="G162" s="26"/>
      <c r="H162" s="26"/>
      <c r="I162" s="26"/>
    </row>
    <row r="163" spans="2:9" ht="15">
      <c r="B163" s="26"/>
      <c r="C163" s="26"/>
      <c r="D163" s="26"/>
      <c r="E163" s="26"/>
      <c r="F163" s="26"/>
      <c r="G163" s="26"/>
      <c r="H163" s="26"/>
      <c r="I163" s="26"/>
    </row>
    <row r="164" spans="2:9" ht="15">
      <c r="B164" s="26"/>
      <c r="C164" s="26"/>
      <c r="D164" s="26"/>
      <c r="E164" s="26"/>
      <c r="F164" s="26"/>
      <c r="G164" s="26"/>
      <c r="H164" s="26"/>
      <c r="I164" s="26"/>
    </row>
    <row r="165" spans="2:9" ht="15">
      <c r="B165" s="26"/>
      <c r="C165" s="26"/>
      <c r="D165" s="26"/>
      <c r="E165" s="26"/>
      <c r="F165" s="26"/>
      <c r="G165" s="26"/>
      <c r="H165" s="26"/>
      <c r="I165" s="26"/>
    </row>
    <row r="166" spans="2:9" ht="15">
      <c r="B166" s="26"/>
      <c r="C166" s="26"/>
      <c r="D166" s="26"/>
      <c r="E166" s="26"/>
      <c r="F166" s="26"/>
      <c r="G166" s="26"/>
      <c r="H166" s="26"/>
      <c r="I166" s="26"/>
    </row>
    <row r="167" spans="2:9" ht="15">
      <c r="B167" s="26"/>
      <c r="C167" s="26"/>
      <c r="D167" s="26"/>
      <c r="E167" s="26"/>
      <c r="F167" s="26"/>
      <c r="G167" s="26"/>
      <c r="H167" s="26"/>
      <c r="I167" s="26"/>
    </row>
    <row r="168" spans="2:9" ht="15">
      <c r="B168" s="26"/>
      <c r="C168" s="26"/>
      <c r="D168" s="26"/>
      <c r="E168" s="26"/>
      <c r="F168" s="26"/>
      <c r="G168" s="26"/>
      <c r="H168" s="26"/>
      <c r="I168" s="26"/>
    </row>
    <row r="169" spans="2:9" ht="15">
      <c r="B169" s="26"/>
      <c r="C169" s="26"/>
      <c r="D169" s="26"/>
      <c r="E169" s="26"/>
      <c r="F169" s="26"/>
      <c r="G169" s="26"/>
      <c r="H169" s="26"/>
      <c r="I169" s="26"/>
    </row>
    <row r="170" spans="2:9" ht="15">
      <c r="B170" s="26"/>
      <c r="C170" s="26"/>
      <c r="D170" s="26"/>
      <c r="E170" s="26"/>
      <c r="F170" s="26"/>
      <c r="G170" s="26"/>
      <c r="H170" s="26"/>
      <c r="I170" s="26"/>
    </row>
    <row r="171" spans="2:9" ht="15">
      <c r="B171" s="26"/>
      <c r="C171" s="26"/>
      <c r="D171" s="26"/>
      <c r="E171" s="26"/>
      <c r="F171" s="26"/>
      <c r="G171" s="26"/>
      <c r="H171" s="26"/>
      <c r="I171" s="26"/>
    </row>
    <row r="172" spans="2:9" ht="15">
      <c r="B172" s="26"/>
      <c r="C172" s="26"/>
      <c r="D172" s="26"/>
      <c r="E172" s="26"/>
      <c r="F172" s="26"/>
      <c r="G172" s="26"/>
      <c r="H172" s="26"/>
      <c r="I172" s="26"/>
    </row>
    <row r="173" spans="2:9" ht="15">
      <c r="B173" s="26"/>
      <c r="C173" s="26"/>
      <c r="D173" s="26"/>
      <c r="E173" s="26"/>
      <c r="F173" s="26"/>
      <c r="G173" s="26"/>
      <c r="H173" s="26"/>
      <c r="I173" s="26"/>
    </row>
    <row r="174" spans="2:9" ht="15">
      <c r="B174" s="26"/>
      <c r="C174" s="26"/>
      <c r="D174" s="26"/>
      <c r="E174" s="26"/>
      <c r="F174" s="26"/>
      <c r="G174" s="26"/>
      <c r="H174" s="26"/>
      <c r="I174" s="26"/>
    </row>
    <row r="175" spans="2:9" ht="15">
      <c r="B175" s="26"/>
      <c r="C175" s="26"/>
      <c r="D175" s="26"/>
      <c r="E175" s="26"/>
      <c r="F175" s="26"/>
      <c r="G175" s="26"/>
      <c r="H175" s="26"/>
      <c r="I175" s="26"/>
    </row>
    <row r="176" spans="2:9" ht="15">
      <c r="B176" s="26"/>
      <c r="C176" s="26"/>
      <c r="D176" s="26"/>
      <c r="E176" s="26"/>
      <c r="F176" s="26"/>
      <c r="G176" s="26"/>
      <c r="H176" s="26"/>
      <c r="I176" s="26"/>
    </row>
    <row r="177" spans="2:9" ht="15">
      <c r="B177" s="26"/>
      <c r="C177" s="26"/>
      <c r="D177" s="26"/>
      <c r="E177" s="26"/>
      <c r="F177" s="26"/>
      <c r="G177" s="26"/>
      <c r="H177" s="26"/>
      <c r="I177" s="26"/>
    </row>
    <row r="178" spans="2:9" ht="15">
      <c r="B178" s="26"/>
      <c r="C178" s="26"/>
      <c r="D178" s="26"/>
      <c r="E178" s="26"/>
      <c r="F178" s="26"/>
      <c r="G178" s="26"/>
      <c r="H178" s="26"/>
      <c r="I178" s="26"/>
    </row>
    <row r="179" spans="2:9" ht="15">
      <c r="B179" s="26"/>
      <c r="C179" s="26"/>
      <c r="D179" s="26"/>
      <c r="E179" s="26"/>
      <c r="F179" s="26"/>
      <c r="G179" s="26"/>
      <c r="H179" s="26"/>
      <c r="I179" s="26"/>
    </row>
    <row r="180" spans="2:9" ht="15">
      <c r="B180" s="26"/>
      <c r="C180" s="26"/>
      <c r="D180" s="26"/>
      <c r="E180" s="26"/>
      <c r="F180" s="26"/>
      <c r="G180" s="26"/>
      <c r="H180" s="26"/>
      <c r="I180" s="26"/>
    </row>
    <row r="181" spans="2:9" ht="15">
      <c r="B181" s="26"/>
      <c r="C181" s="26"/>
      <c r="D181" s="26"/>
      <c r="E181" s="26"/>
      <c r="F181" s="26"/>
      <c r="G181" s="26"/>
      <c r="H181" s="26"/>
      <c r="I181" s="26"/>
    </row>
    <row r="182" spans="2:9" ht="15">
      <c r="B182" s="26"/>
      <c r="C182" s="26"/>
      <c r="D182" s="26"/>
      <c r="E182" s="26"/>
      <c r="F182" s="26"/>
      <c r="G182" s="26"/>
      <c r="H182" s="26"/>
      <c r="I182" s="26"/>
    </row>
    <row r="183" spans="2:9" ht="15">
      <c r="B183" s="26"/>
      <c r="C183" s="26"/>
      <c r="D183" s="26"/>
      <c r="E183" s="26"/>
      <c r="F183" s="26"/>
      <c r="G183" s="26"/>
      <c r="H183" s="26"/>
      <c r="I183" s="26"/>
    </row>
    <row r="184" spans="2:9" ht="15">
      <c r="B184" s="26"/>
      <c r="C184" s="26"/>
      <c r="D184" s="26"/>
      <c r="E184" s="26"/>
      <c r="F184" s="26"/>
      <c r="G184" s="26"/>
      <c r="H184" s="26"/>
      <c r="I184" s="26"/>
    </row>
    <row r="185" spans="2:9" ht="15">
      <c r="B185" s="26"/>
      <c r="C185" s="26"/>
      <c r="D185" s="26"/>
      <c r="E185" s="26"/>
      <c r="F185" s="26"/>
      <c r="G185" s="26"/>
      <c r="H185" s="26"/>
      <c r="I185" s="26"/>
    </row>
    <row r="186" spans="2:9" ht="15">
      <c r="B186" s="26"/>
      <c r="C186" s="26"/>
      <c r="D186" s="26"/>
      <c r="E186" s="26"/>
      <c r="F186" s="26"/>
      <c r="G186" s="26"/>
      <c r="H186" s="26"/>
      <c r="I186" s="26"/>
    </row>
    <row r="187" spans="2:9" ht="15">
      <c r="B187" s="26"/>
      <c r="C187" s="26"/>
      <c r="D187" s="26"/>
      <c r="E187" s="26"/>
      <c r="F187" s="26"/>
      <c r="G187" s="26"/>
      <c r="H187" s="26"/>
      <c r="I187" s="26"/>
    </row>
    <row r="188" spans="2:9" ht="15">
      <c r="B188" s="26"/>
      <c r="C188" s="26"/>
      <c r="D188" s="26"/>
      <c r="E188" s="26"/>
      <c r="F188" s="26"/>
      <c r="G188" s="26"/>
      <c r="H188" s="26"/>
      <c r="I188" s="26"/>
    </row>
    <row r="189" spans="2:9" ht="15">
      <c r="B189" s="26"/>
      <c r="C189" s="26"/>
      <c r="D189" s="26"/>
      <c r="E189" s="26"/>
      <c r="F189" s="26"/>
      <c r="G189" s="26"/>
      <c r="H189" s="26"/>
      <c r="I189" s="26"/>
    </row>
    <row r="190" spans="2:9" ht="15">
      <c r="B190" s="26"/>
      <c r="C190" s="26"/>
      <c r="D190" s="26"/>
      <c r="E190" s="26"/>
      <c r="F190" s="26"/>
      <c r="G190" s="26"/>
      <c r="H190" s="26"/>
      <c r="I190" s="26"/>
    </row>
    <row r="191" spans="2:9" ht="15">
      <c r="B191" s="26"/>
      <c r="C191" s="26"/>
      <c r="D191" s="26"/>
      <c r="E191" s="26"/>
      <c r="F191" s="26"/>
      <c r="G191" s="26"/>
      <c r="H191" s="26"/>
      <c r="I191" s="26"/>
    </row>
    <row r="192" spans="2:9" ht="15">
      <c r="B192" s="26"/>
      <c r="C192" s="26"/>
      <c r="D192" s="26"/>
      <c r="E192" s="26"/>
      <c r="F192" s="26"/>
      <c r="G192" s="26"/>
      <c r="H192" s="26"/>
      <c r="I192" s="26"/>
    </row>
    <row r="193" spans="2:9" ht="15">
      <c r="B193" s="26"/>
      <c r="C193" s="26"/>
      <c r="D193" s="26"/>
      <c r="E193" s="26"/>
      <c r="F193" s="26"/>
      <c r="G193" s="26"/>
      <c r="H193" s="26"/>
      <c r="I193" s="26"/>
    </row>
    <row r="194" spans="2:9" ht="15">
      <c r="B194" s="26"/>
      <c r="C194" s="26"/>
      <c r="D194" s="26"/>
      <c r="E194" s="26"/>
      <c r="F194" s="26"/>
      <c r="G194" s="26"/>
      <c r="H194" s="26"/>
      <c r="I194" s="26"/>
    </row>
    <row r="195" spans="2:9" ht="15">
      <c r="B195" s="26"/>
      <c r="C195" s="26"/>
      <c r="D195" s="26"/>
      <c r="E195" s="26"/>
      <c r="F195" s="26"/>
      <c r="G195" s="26"/>
      <c r="H195" s="26"/>
      <c r="I195" s="26"/>
    </row>
    <row r="196" spans="2:9" ht="15">
      <c r="B196" s="26"/>
      <c r="C196" s="26"/>
      <c r="D196" s="26"/>
      <c r="E196" s="26"/>
      <c r="F196" s="26"/>
      <c r="G196" s="26"/>
      <c r="H196" s="26"/>
      <c r="I196" s="26"/>
    </row>
    <row r="197" spans="2:9" ht="15">
      <c r="B197" s="26"/>
      <c r="C197" s="26"/>
      <c r="D197" s="26"/>
      <c r="E197" s="26"/>
      <c r="F197" s="26"/>
      <c r="G197" s="26"/>
      <c r="H197" s="26"/>
      <c r="I197" s="26"/>
    </row>
    <row r="198" spans="2:9" ht="15">
      <c r="B198" s="26"/>
      <c r="C198" s="26"/>
      <c r="D198" s="26"/>
      <c r="E198" s="26"/>
      <c r="F198" s="26"/>
      <c r="G198" s="26"/>
      <c r="H198" s="26"/>
      <c r="I198" s="26"/>
    </row>
    <row r="199" spans="2:9" ht="15">
      <c r="B199" s="26"/>
      <c r="C199" s="26"/>
      <c r="D199" s="26"/>
      <c r="E199" s="26"/>
      <c r="F199" s="26"/>
      <c r="G199" s="26"/>
      <c r="H199" s="26"/>
      <c r="I199" s="26"/>
    </row>
    <row r="200" spans="2:9" ht="15">
      <c r="B200" s="26"/>
      <c r="C200" s="26"/>
      <c r="D200" s="26"/>
      <c r="E200" s="26"/>
      <c r="F200" s="26"/>
      <c r="G200" s="26"/>
      <c r="H200" s="26"/>
      <c r="I200" s="26"/>
    </row>
    <row r="201" spans="2:9" ht="15">
      <c r="B201" s="26"/>
      <c r="C201" s="26"/>
      <c r="D201" s="26"/>
      <c r="E201" s="26"/>
      <c r="F201" s="26"/>
      <c r="G201" s="26"/>
      <c r="H201" s="26"/>
      <c r="I201" s="26"/>
    </row>
    <row r="202" spans="2:9" ht="15">
      <c r="B202" s="26"/>
      <c r="C202" s="26"/>
      <c r="D202" s="26"/>
      <c r="E202" s="26"/>
      <c r="F202" s="26"/>
      <c r="G202" s="26"/>
      <c r="H202" s="26"/>
      <c r="I202" s="26"/>
    </row>
    <row r="203" spans="2:9" ht="15">
      <c r="B203" s="26"/>
      <c r="C203" s="26"/>
      <c r="D203" s="26"/>
      <c r="E203" s="26"/>
      <c r="F203" s="26"/>
      <c r="G203" s="26"/>
      <c r="H203" s="26"/>
      <c r="I203" s="26"/>
    </row>
    <row r="204" spans="2:9" ht="15">
      <c r="B204" s="26"/>
      <c r="C204" s="26"/>
      <c r="D204" s="26"/>
      <c r="E204" s="26"/>
      <c r="F204" s="26"/>
      <c r="G204" s="26"/>
      <c r="H204" s="26"/>
      <c r="I204" s="26"/>
    </row>
    <row r="205" spans="2:9" ht="15">
      <c r="B205" s="26"/>
      <c r="C205" s="26"/>
      <c r="D205" s="26"/>
      <c r="E205" s="26"/>
      <c r="F205" s="26"/>
      <c r="G205" s="26"/>
      <c r="H205" s="26"/>
      <c r="I205" s="26"/>
    </row>
    <row r="206" spans="2:9" ht="15">
      <c r="B206" s="26"/>
      <c r="C206" s="26"/>
      <c r="D206" s="26"/>
      <c r="E206" s="26"/>
      <c r="F206" s="26"/>
      <c r="G206" s="26"/>
      <c r="H206" s="26"/>
      <c r="I206" s="26"/>
    </row>
    <row r="207" spans="2:9" ht="15">
      <c r="B207" s="26"/>
      <c r="C207" s="26"/>
      <c r="D207" s="26"/>
      <c r="E207" s="26"/>
      <c r="F207" s="26"/>
      <c r="G207" s="26"/>
      <c r="H207" s="26"/>
      <c r="I207" s="26"/>
    </row>
    <row r="208" spans="2:9" ht="15">
      <c r="B208" s="26"/>
      <c r="C208" s="26"/>
      <c r="D208" s="26"/>
      <c r="E208" s="26"/>
      <c r="F208" s="26"/>
      <c r="G208" s="26"/>
      <c r="H208" s="26"/>
      <c r="I208" s="26"/>
    </row>
    <row r="209" spans="2:9" ht="15">
      <c r="B209" s="26"/>
      <c r="C209" s="26"/>
      <c r="D209" s="26"/>
      <c r="E209" s="26"/>
      <c r="F209" s="26"/>
      <c r="G209" s="26"/>
      <c r="H209" s="26"/>
      <c r="I209" s="26"/>
    </row>
    <row r="210" spans="2:9" ht="15">
      <c r="B210" s="26"/>
      <c r="C210" s="26"/>
      <c r="D210" s="26"/>
      <c r="E210" s="26"/>
      <c r="F210" s="26"/>
      <c r="G210" s="26"/>
      <c r="H210" s="26"/>
      <c r="I210" s="26"/>
    </row>
    <row r="211" spans="2:9" ht="15">
      <c r="B211" s="26"/>
      <c r="C211" s="26"/>
      <c r="D211" s="26"/>
      <c r="E211" s="26"/>
      <c r="F211" s="26"/>
      <c r="G211" s="26"/>
      <c r="H211" s="26"/>
      <c r="I211" s="26"/>
    </row>
    <row r="212" spans="2:9" ht="15">
      <c r="B212" s="26"/>
      <c r="C212" s="26"/>
      <c r="D212" s="26"/>
      <c r="E212" s="26"/>
      <c r="F212" s="26"/>
      <c r="G212" s="26"/>
      <c r="H212" s="26"/>
      <c r="I212" s="26"/>
    </row>
    <row r="213" spans="2:9" ht="15">
      <c r="B213" s="26"/>
      <c r="C213" s="26"/>
      <c r="D213" s="26"/>
      <c r="E213" s="26"/>
      <c r="F213" s="26"/>
      <c r="G213" s="26"/>
      <c r="H213" s="26"/>
      <c r="I213" s="26"/>
    </row>
    <row r="214" spans="2:9" ht="15">
      <c r="B214" s="26"/>
      <c r="C214" s="26"/>
      <c r="D214" s="26"/>
      <c r="E214" s="26"/>
      <c r="F214" s="26"/>
      <c r="G214" s="26"/>
      <c r="H214" s="26"/>
      <c r="I214" s="26"/>
    </row>
    <row r="215" spans="2:9" ht="15">
      <c r="B215" s="26"/>
      <c r="C215" s="26"/>
      <c r="D215" s="26"/>
      <c r="E215" s="26"/>
      <c r="F215" s="26"/>
      <c r="G215" s="26"/>
      <c r="H215" s="26"/>
      <c r="I215" s="26"/>
    </row>
    <row r="216" spans="2:9" ht="15">
      <c r="B216" s="26"/>
      <c r="C216" s="26"/>
      <c r="D216" s="26"/>
      <c r="E216" s="26"/>
      <c r="F216" s="26"/>
      <c r="G216" s="26"/>
      <c r="H216" s="26"/>
      <c r="I216" s="26"/>
    </row>
    <row r="217" spans="2:9" ht="15">
      <c r="B217" s="26"/>
      <c r="C217" s="26"/>
      <c r="D217" s="26"/>
      <c r="E217" s="26"/>
      <c r="F217" s="26"/>
      <c r="G217" s="26"/>
      <c r="H217" s="26"/>
      <c r="I217" s="26"/>
    </row>
    <row r="218" spans="2:9" ht="15">
      <c r="B218" s="26"/>
      <c r="C218" s="26"/>
      <c r="D218" s="26"/>
      <c r="E218" s="26"/>
      <c r="F218" s="26"/>
      <c r="G218" s="26"/>
      <c r="H218" s="26"/>
      <c r="I218" s="26"/>
    </row>
    <row r="219" spans="2:9" ht="15">
      <c r="B219" s="26"/>
      <c r="C219" s="26"/>
      <c r="D219" s="26"/>
      <c r="E219" s="26"/>
      <c r="F219" s="26"/>
      <c r="G219" s="26"/>
      <c r="H219" s="26"/>
      <c r="I219" s="26"/>
    </row>
    <row r="220" spans="2:9" ht="15">
      <c r="B220" s="26"/>
      <c r="C220" s="26"/>
      <c r="D220" s="26"/>
      <c r="E220" s="26"/>
      <c r="F220" s="26"/>
      <c r="G220" s="26"/>
      <c r="H220" s="26"/>
      <c r="I220" s="26"/>
    </row>
    <row r="221" spans="2:9" ht="15">
      <c r="B221" s="26"/>
      <c r="C221" s="26"/>
      <c r="D221" s="26"/>
      <c r="E221" s="26"/>
      <c r="F221" s="26"/>
      <c r="G221" s="26"/>
      <c r="H221" s="26"/>
      <c r="I221" s="26"/>
    </row>
    <row r="222" spans="2:9" ht="15">
      <c r="B222" s="26"/>
      <c r="C222" s="26"/>
      <c r="D222" s="26"/>
      <c r="E222" s="26"/>
      <c r="F222" s="26"/>
      <c r="G222" s="26"/>
      <c r="H222" s="26"/>
      <c r="I222" s="26"/>
    </row>
    <row r="223" spans="2:9" ht="15">
      <c r="B223" s="26"/>
      <c r="C223" s="26"/>
      <c r="D223" s="26"/>
      <c r="E223" s="26"/>
      <c r="F223" s="26"/>
      <c r="G223" s="26"/>
      <c r="H223" s="26"/>
      <c r="I223" s="26"/>
    </row>
    <row r="224" spans="2:9" ht="15">
      <c r="B224" s="26"/>
      <c r="C224" s="26"/>
      <c r="D224" s="26"/>
      <c r="E224" s="26"/>
      <c r="F224" s="26"/>
      <c r="G224" s="26"/>
      <c r="H224" s="26"/>
      <c r="I224" s="26"/>
    </row>
    <row r="225" spans="2:9" ht="15">
      <c r="B225" s="26"/>
      <c r="C225" s="26"/>
      <c r="D225" s="26"/>
      <c r="E225" s="26"/>
      <c r="F225" s="26"/>
      <c r="G225" s="26"/>
      <c r="H225" s="26"/>
      <c r="I225" s="26"/>
    </row>
    <row r="226" spans="2:9" ht="15">
      <c r="B226" s="26"/>
      <c r="C226" s="26"/>
      <c r="D226" s="26"/>
      <c r="E226" s="26"/>
      <c r="F226" s="26"/>
      <c r="G226" s="26"/>
      <c r="H226" s="26"/>
      <c r="I226" s="26"/>
    </row>
    <row r="227" spans="2:9" ht="15">
      <c r="B227" s="26"/>
      <c r="C227" s="26"/>
      <c r="D227" s="26"/>
      <c r="E227" s="26"/>
      <c r="F227" s="26"/>
      <c r="G227" s="26"/>
      <c r="H227" s="26"/>
      <c r="I227" s="26"/>
    </row>
    <row r="228" spans="2:9" ht="15">
      <c r="B228" s="26"/>
      <c r="C228" s="26"/>
      <c r="D228" s="26"/>
      <c r="E228" s="26"/>
      <c r="F228" s="26"/>
      <c r="G228" s="26"/>
      <c r="H228" s="26"/>
      <c r="I228" s="26"/>
    </row>
    <row r="229" spans="2:9" ht="15">
      <c r="B229" s="26"/>
      <c r="C229" s="26"/>
      <c r="D229" s="26"/>
      <c r="E229" s="26"/>
      <c r="F229" s="26"/>
      <c r="G229" s="26"/>
      <c r="H229" s="26"/>
      <c r="I229" s="26"/>
    </row>
    <row r="230" spans="2:9" ht="15">
      <c r="B230" s="26"/>
      <c r="C230" s="26"/>
      <c r="D230" s="26"/>
      <c r="E230" s="26"/>
      <c r="F230" s="26"/>
      <c r="G230" s="26"/>
      <c r="H230" s="26"/>
      <c r="I230" s="26"/>
    </row>
    <row r="231" spans="2:9" ht="15">
      <c r="B231" s="26"/>
      <c r="C231" s="26"/>
      <c r="D231" s="26"/>
      <c r="E231" s="26"/>
      <c r="F231" s="26"/>
      <c r="G231" s="26"/>
      <c r="H231" s="26"/>
      <c r="I231" s="26"/>
    </row>
    <row r="232" spans="2:9" ht="15">
      <c r="B232" s="26"/>
      <c r="C232" s="26"/>
      <c r="D232" s="26"/>
      <c r="E232" s="26"/>
      <c r="F232" s="26"/>
      <c r="G232" s="26"/>
      <c r="H232" s="26"/>
      <c r="I232" s="26"/>
    </row>
    <row r="233" spans="2:9" ht="15">
      <c r="B233" s="26"/>
      <c r="C233" s="26"/>
      <c r="D233" s="26"/>
      <c r="E233" s="26"/>
      <c r="F233" s="26"/>
      <c r="G233" s="26"/>
      <c r="H233" s="26"/>
      <c r="I233" s="26"/>
    </row>
    <row r="234" spans="2:9" ht="15">
      <c r="B234" s="26"/>
      <c r="C234" s="26"/>
      <c r="D234" s="26"/>
      <c r="E234" s="26"/>
      <c r="F234" s="26"/>
      <c r="G234" s="26"/>
      <c r="H234" s="26"/>
      <c r="I234" s="26"/>
    </row>
    <row r="235" spans="2:9" ht="15">
      <c r="B235" s="26"/>
      <c r="C235" s="26"/>
      <c r="D235" s="26"/>
      <c r="E235" s="26"/>
      <c r="F235" s="26"/>
      <c r="G235" s="26"/>
      <c r="H235" s="26"/>
      <c r="I235" s="26"/>
    </row>
  </sheetData>
  <sheetProtection/>
  <mergeCells count="58">
    <mergeCell ref="A1:I1"/>
    <mergeCell ref="A2:D2"/>
    <mergeCell ref="E2:I2"/>
    <mergeCell ref="A3:D3"/>
    <mergeCell ref="E3:I3"/>
    <mergeCell ref="A4:D4"/>
    <mergeCell ref="F4:G4"/>
    <mergeCell ref="B5:D5"/>
    <mergeCell ref="E5:I5"/>
    <mergeCell ref="B6:D6"/>
    <mergeCell ref="E6:I6"/>
    <mergeCell ref="B7:D7"/>
    <mergeCell ref="F7:G7"/>
    <mergeCell ref="B8:D8"/>
    <mergeCell ref="E8:I8"/>
    <mergeCell ref="B9:D9"/>
    <mergeCell ref="E9:I9"/>
    <mergeCell ref="B10:D10"/>
    <mergeCell ref="E10:I10"/>
    <mergeCell ref="B11:D11"/>
    <mergeCell ref="E11:I11"/>
    <mergeCell ref="C12:D12"/>
    <mergeCell ref="E12:F12"/>
    <mergeCell ref="G12:H12"/>
    <mergeCell ref="C13:D13"/>
    <mergeCell ref="E13:F13"/>
    <mergeCell ref="G13:H13"/>
    <mergeCell ref="C14:D14"/>
    <mergeCell ref="E14:F14"/>
    <mergeCell ref="G14:H14"/>
    <mergeCell ref="B15:F15"/>
    <mergeCell ref="G15:I15"/>
    <mergeCell ref="B16:F16"/>
    <mergeCell ref="G16:I16"/>
    <mergeCell ref="E17:F17"/>
    <mergeCell ref="E18:F18"/>
    <mergeCell ref="E19:F19"/>
    <mergeCell ref="E20:F20"/>
    <mergeCell ref="E21:F21"/>
    <mergeCell ref="E22:F22"/>
    <mergeCell ref="E23:F23"/>
    <mergeCell ref="E24:F24"/>
    <mergeCell ref="E25:F25"/>
    <mergeCell ref="E26:F26"/>
    <mergeCell ref="E27:F27"/>
    <mergeCell ref="E28:F28"/>
    <mergeCell ref="A5:A11"/>
    <mergeCell ref="A15:A16"/>
    <mergeCell ref="A17:A28"/>
    <mergeCell ref="B18:B23"/>
    <mergeCell ref="B24:B27"/>
    <mergeCell ref="C19:C21"/>
    <mergeCell ref="C24:C25"/>
    <mergeCell ref="C26:C27"/>
    <mergeCell ref="G19:G21"/>
    <mergeCell ref="G24:G25"/>
    <mergeCell ref="G26:G27"/>
    <mergeCell ref="A12:B14"/>
  </mergeCells>
  <dataValidations count="8">
    <dataValidation type="list" allowBlank="1" showInputMessage="1" showErrorMessage="1" sqref="I7">
      <formula1>"□ 因素法与项目法相组合,■ 因素法与项目法相组合"</formula1>
    </dataValidation>
    <dataValidation type="list" allowBlank="1" showInputMessage="1" showErrorMessage="1" sqref="H7">
      <formula1>"□ 据实据效,■ 据实据效"</formula1>
    </dataValidation>
    <dataValidation type="list" allowBlank="1" showInputMessage="1" showErrorMessage="1" sqref="F4:G4">
      <formula1>"□ 民生保障,■ 民生保障"</formula1>
    </dataValidation>
    <dataValidation type="list" allowBlank="1" showInputMessage="1" showErrorMessage="1" sqref="E7">
      <formula1>"□ 因素法,■ 因素法"</formula1>
    </dataValidation>
    <dataValidation type="list" allowBlank="1" showInputMessage="1" showErrorMessage="1" sqref="E4">
      <formula1>"□ 产业发展,■ 产业发展"</formula1>
    </dataValidation>
    <dataValidation type="list" allowBlank="1" showInputMessage="1" showErrorMessage="1" sqref="H4">
      <formula1>"□ 基础设施,■ 基础设施"</formula1>
    </dataValidation>
    <dataValidation type="list" allowBlank="1" showInputMessage="1" showErrorMessage="1" sqref="F7">
      <formula1>"□ 项目法,■ 项目法"</formula1>
    </dataValidation>
    <dataValidation type="list" allowBlank="1" showInputMessage="1" showErrorMessage="1" sqref="I4">
      <formula1>"□ 行政运行,■ 行政运行"</formula1>
    </dataValidation>
  </dataValidations>
  <printOptions horizontalCentered="1"/>
  <pageMargins left="0.1968503937007874" right="0.1968503937007874" top="0.7874015748031497" bottom="0.9842519685039371" header="0.31496062992125984" footer="0.31496062992125984"/>
  <pageSetup horizontalDpi="600" verticalDpi="600" orientation="portrait" paperSize="9" scale="74"/>
</worksheet>
</file>

<file path=xl/worksheets/sheet16.xml><?xml version="1.0" encoding="utf-8"?>
<worksheet xmlns="http://schemas.openxmlformats.org/spreadsheetml/2006/main" xmlns:r="http://schemas.openxmlformats.org/officeDocument/2006/relationships">
  <dimension ref="A1:U235"/>
  <sheetViews>
    <sheetView zoomScaleSheetLayoutView="100" workbookViewId="0" topLeftCell="A19">
      <selection activeCell="K30" sqref="K30"/>
    </sheetView>
  </sheetViews>
  <sheetFormatPr defaultColWidth="12" defaultRowHeight="11.25"/>
  <cols>
    <col min="1" max="1" width="2.83203125" style="1" customWidth="1"/>
    <col min="2" max="2" width="5.5" style="1" customWidth="1"/>
    <col min="3" max="3" width="9.66015625" style="1" customWidth="1"/>
    <col min="4" max="4" width="14.16015625" style="1" customWidth="1"/>
    <col min="5" max="5" width="25.83203125" style="1" customWidth="1"/>
    <col min="6" max="6" width="20" style="1" customWidth="1"/>
    <col min="7" max="7" width="8.5" style="1" customWidth="1"/>
    <col min="8" max="8" width="14.16015625" style="1" customWidth="1"/>
    <col min="9" max="9" width="26" style="1" customWidth="1"/>
    <col min="10" max="10" width="31" style="1" customWidth="1"/>
    <col min="11" max="11" width="12" style="1" customWidth="1"/>
    <col min="12" max="21" width="12" style="2" customWidth="1"/>
    <col min="22" max="16384" width="12" style="3" customWidth="1"/>
  </cols>
  <sheetData>
    <row r="1" spans="2:10" ht="45" customHeight="1">
      <c r="B1" s="4" t="s">
        <v>794</v>
      </c>
      <c r="C1" s="5"/>
      <c r="D1" s="5"/>
      <c r="E1" s="5"/>
      <c r="F1" s="5"/>
      <c r="G1" s="5"/>
      <c r="H1" s="5"/>
      <c r="I1" s="5"/>
      <c r="J1" s="5"/>
    </row>
    <row r="2" spans="1:10" ht="19.5" customHeight="1">
      <c r="A2" s="6"/>
      <c r="B2" s="7" t="s">
        <v>795</v>
      </c>
      <c r="C2" s="7"/>
      <c r="D2" s="7"/>
      <c r="E2" s="7"/>
      <c r="F2" s="27" t="s">
        <v>843</v>
      </c>
      <c r="G2" s="27"/>
      <c r="H2" s="27"/>
      <c r="I2" s="27"/>
      <c r="J2" s="27"/>
    </row>
    <row r="3" spans="1:21" ht="19.5" customHeight="1">
      <c r="A3" s="6"/>
      <c r="B3" s="7" t="s">
        <v>797</v>
      </c>
      <c r="C3" s="7"/>
      <c r="D3" s="7"/>
      <c r="E3" s="7"/>
      <c r="F3" s="27" t="s">
        <v>0</v>
      </c>
      <c r="G3" s="27"/>
      <c r="H3" s="27"/>
      <c r="I3" s="27"/>
      <c r="J3" s="27"/>
      <c r="T3" s="3"/>
      <c r="U3" s="3"/>
    </row>
    <row r="4" spans="1:21" ht="27.75" customHeight="1">
      <c r="A4" s="6"/>
      <c r="B4" s="7" t="s">
        <v>798</v>
      </c>
      <c r="C4" s="7"/>
      <c r="D4" s="7"/>
      <c r="E4" s="7"/>
      <c r="F4" s="8" t="s">
        <v>799</v>
      </c>
      <c r="G4" s="8" t="s">
        <v>800</v>
      </c>
      <c r="H4" s="7"/>
      <c r="I4" s="8" t="s">
        <v>801</v>
      </c>
      <c r="J4" s="8" t="s">
        <v>802</v>
      </c>
      <c r="T4" s="3"/>
      <c r="U4" s="3"/>
    </row>
    <row r="5" spans="1:21" ht="39.75" customHeight="1">
      <c r="A5" s="6"/>
      <c r="B5" s="8" t="s">
        <v>803</v>
      </c>
      <c r="C5" s="8" t="s">
        <v>804</v>
      </c>
      <c r="D5" s="7"/>
      <c r="E5" s="7"/>
      <c r="F5" s="7" t="s">
        <v>805</v>
      </c>
      <c r="G5" s="7"/>
      <c r="H5" s="7"/>
      <c r="I5" s="7"/>
      <c r="J5" s="7"/>
      <c r="T5" s="3"/>
      <c r="U5" s="3"/>
    </row>
    <row r="6" spans="1:21" ht="45.75" customHeight="1">
      <c r="A6" s="6"/>
      <c r="B6" s="7"/>
      <c r="C6" s="7" t="s">
        <v>806</v>
      </c>
      <c r="D6" s="7"/>
      <c r="E6" s="7"/>
      <c r="F6" s="28" t="s">
        <v>844</v>
      </c>
      <c r="G6" s="29"/>
      <c r="H6" s="29"/>
      <c r="I6" s="29"/>
      <c r="J6" s="29"/>
      <c r="T6" s="3"/>
      <c r="U6" s="3"/>
    </row>
    <row r="7" spans="1:10" ht="39.75" customHeight="1">
      <c r="A7" s="6"/>
      <c r="B7" s="7"/>
      <c r="C7" s="9" t="s">
        <v>808</v>
      </c>
      <c r="D7" s="10"/>
      <c r="E7" s="30"/>
      <c r="F7" s="31" t="s">
        <v>845</v>
      </c>
      <c r="G7" s="32" t="s">
        <v>810</v>
      </c>
      <c r="H7" s="32"/>
      <c r="I7" s="32" t="s">
        <v>846</v>
      </c>
      <c r="J7" s="32" t="s">
        <v>812</v>
      </c>
    </row>
    <row r="8" spans="1:10" ht="43.5" customHeight="1">
      <c r="A8" s="6"/>
      <c r="B8" s="7"/>
      <c r="C8" s="9" t="s">
        <v>813</v>
      </c>
      <c r="D8" s="10"/>
      <c r="E8" s="30"/>
      <c r="F8" s="18" t="s">
        <v>847</v>
      </c>
      <c r="G8" s="18"/>
      <c r="H8" s="18"/>
      <c r="I8" s="18"/>
      <c r="J8" s="18"/>
    </row>
    <row r="9" spans="1:10" ht="19.5" customHeight="1">
      <c r="A9" s="6"/>
      <c r="B9" s="7"/>
      <c r="C9" s="9" t="s">
        <v>814</v>
      </c>
      <c r="D9" s="10"/>
      <c r="E9" s="30"/>
      <c r="F9" s="33" t="s">
        <v>848</v>
      </c>
      <c r="G9" s="33"/>
      <c r="H9" s="33"/>
      <c r="I9" s="33"/>
      <c r="J9" s="33"/>
    </row>
    <row r="10" spans="1:10" ht="19.5" customHeight="1">
      <c r="A10" s="6"/>
      <c r="B10" s="7"/>
      <c r="C10" s="9" t="s">
        <v>816</v>
      </c>
      <c r="D10" s="10"/>
      <c r="E10" s="30"/>
      <c r="F10" s="33" t="s">
        <v>849</v>
      </c>
      <c r="G10" s="33"/>
      <c r="H10" s="33"/>
      <c r="I10" s="33"/>
      <c r="J10" s="33"/>
    </row>
    <row r="11" spans="1:10" ht="19.5" customHeight="1">
      <c r="A11" s="6"/>
      <c r="B11" s="7"/>
      <c r="C11" s="9" t="s">
        <v>818</v>
      </c>
      <c r="D11" s="10"/>
      <c r="E11" s="30"/>
      <c r="F11" s="33" t="s">
        <v>819</v>
      </c>
      <c r="G11" s="33"/>
      <c r="H11" s="33"/>
      <c r="I11" s="33"/>
      <c r="J11" s="33"/>
    </row>
    <row r="12" spans="1:10" ht="19.5" customHeight="1">
      <c r="A12" s="6"/>
      <c r="B12" s="11" t="s">
        <v>820</v>
      </c>
      <c r="C12" s="12"/>
      <c r="D12" s="13" t="s">
        <v>821</v>
      </c>
      <c r="E12" s="13"/>
      <c r="F12" s="34">
        <f>J12*3</f>
        <v>69696</v>
      </c>
      <c r="G12" s="35"/>
      <c r="H12" s="13" t="s">
        <v>822</v>
      </c>
      <c r="I12" s="13"/>
      <c r="J12" s="38">
        <v>23232</v>
      </c>
    </row>
    <row r="13" spans="1:10" ht="19.5" customHeight="1">
      <c r="A13" s="6"/>
      <c r="B13" s="14"/>
      <c r="C13" s="15"/>
      <c r="D13" s="13" t="s">
        <v>823</v>
      </c>
      <c r="E13" s="13"/>
      <c r="F13" s="34">
        <f>J13*3</f>
        <v>69696</v>
      </c>
      <c r="G13" s="35"/>
      <c r="H13" s="13" t="s">
        <v>823</v>
      </c>
      <c r="I13" s="13"/>
      <c r="J13" s="38">
        <v>23232</v>
      </c>
    </row>
    <row r="14" spans="1:10" ht="19.5" customHeight="1">
      <c r="A14" s="6"/>
      <c r="B14" s="16"/>
      <c r="C14" s="17"/>
      <c r="D14" s="13" t="s">
        <v>824</v>
      </c>
      <c r="E14" s="13"/>
      <c r="F14" s="34">
        <v>0</v>
      </c>
      <c r="G14" s="35"/>
      <c r="H14" s="13" t="s">
        <v>824</v>
      </c>
      <c r="I14" s="13"/>
      <c r="J14" s="38">
        <v>0</v>
      </c>
    </row>
    <row r="15" spans="1:10" ht="19.5" customHeight="1">
      <c r="A15" s="6"/>
      <c r="B15" s="8" t="s">
        <v>825</v>
      </c>
      <c r="C15" s="7" t="s">
        <v>826</v>
      </c>
      <c r="D15" s="7"/>
      <c r="E15" s="7"/>
      <c r="F15" s="7"/>
      <c r="G15" s="7"/>
      <c r="H15" s="7" t="s">
        <v>827</v>
      </c>
      <c r="I15" s="7"/>
      <c r="J15" s="7"/>
    </row>
    <row r="16" spans="1:10" ht="49.5" customHeight="1">
      <c r="A16" s="6"/>
      <c r="B16" s="7"/>
      <c r="C16" s="18" t="s">
        <v>850</v>
      </c>
      <c r="D16" s="18"/>
      <c r="E16" s="18"/>
      <c r="F16" s="18"/>
      <c r="G16" s="18"/>
      <c r="H16" s="18" t="s">
        <v>850</v>
      </c>
      <c r="I16" s="18"/>
      <c r="J16" s="18"/>
    </row>
    <row r="17" spans="1:10" ht="36" customHeight="1">
      <c r="A17" s="6"/>
      <c r="B17" s="19" t="s">
        <v>828</v>
      </c>
      <c r="C17" s="20" t="s">
        <v>829</v>
      </c>
      <c r="D17" s="8" t="s">
        <v>830</v>
      </c>
      <c r="E17" s="8" t="s">
        <v>460</v>
      </c>
      <c r="F17" s="8" t="s">
        <v>831</v>
      </c>
      <c r="G17" s="8"/>
      <c r="H17" s="8" t="s">
        <v>830</v>
      </c>
      <c r="I17" s="8" t="s">
        <v>460</v>
      </c>
      <c r="J17" s="8" t="s">
        <v>831</v>
      </c>
    </row>
    <row r="18" spans="1:10" ht="42.75" customHeight="1">
      <c r="A18" s="6"/>
      <c r="B18" s="21"/>
      <c r="C18" s="20" t="s">
        <v>832</v>
      </c>
      <c r="D18" s="20" t="s">
        <v>833</v>
      </c>
      <c r="E18" s="20" t="s">
        <v>535</v>
      </c>
      <c r="F18" s="20" t="s">
        <v>851</v>
      </c>
      <c r="G18" s="36"/>
      <c r="H18" s="20" t="s">
        <v>833</v>
      </c>
      <c r="I18" s="20" t="s">
        <v>535</v>
      </c>
      <c r="J18" s="20" t="s">
        <v>851</v>
      </c>
    </row>
    <row r="19" spans="1:10" ht="42.75" customHeight="1">
      <c r="A19" s="6"/>
      <c r="B19" s="22"/>
      <c r="C19" s="23"/>
      <c r="D19" s="24"/>
      <c r="E19" s="20" t="s">
        <v>852</v>
      </c>
      <c r="F19" s="20" t="s">
        <v>853</v>
      </c>
      <c r="G19" s="37"/>
      <c r="H19" s="24"/>
      <c r="I19" s="20" t="s">
        <v>852</v>
      </c>
      <c r="J19" s="20" t="s">
        <v>853</v>
      </c>
    </row>
    <row r="20" spans="1:10" ht="42.75" customHeight="1">
      <c r="A20" s="6"/>
      <c r="B20" s="22"/>
      <c r="C20" s="23"/>
      <c r="D20" s="20" t="s">
        <v>836</v>
      </c>
      <c r="E20" s="20" t="s">
        <v>713</v>
      </c>
      <c r="F20" s="20" t="s">
        <v>513</v>
      </c>
      <c r="G20" s="37"/>
      <c r="H20" s="20" t="s">
        <v>836</v>
      </c>
      <c r="I20" s="20" t="s">
        <v>713</v>
      </c>
      <c r="J20" s="20" t="s">
        <v>513</v>
      </c>
    </row>
    <row r="21" spans="1:10" ht="42.75" customHeight="1">
      <c r="A21" s="6"/>
      <c r="B21" s="22"/>
      <c r="C21" s="23"/>
      <c r="D21" s="23"/>
      <c r="E21" s="20" t="s">
        <v>854</v>
      </c>
      <c r="F21" s="20" t="s">
        <v>513</v>
      </c>
      <c r="G21" s="37"/>
      <c r="H21" s="23"/>
      <c r="I21" s="20" t="s">
        <v>854</v>
      </c>
      <c r="J21" s="20" t="s">
        <v>513</v>
      </c>
    </row>
    <row r="22" spans="1:10" ht="57.75" customHeight="1">
      <c r="A22" s="6"/>
      <c r="B22" s="22"/>
      <c r="C22" s="23"/>
      <c r="D22" s="23"/>
      <c r="E22" s="20" t="s">
        <v>855</v>
      </c>
      <c r="F22" s="20" t="s">
        <v>513</v>
      </c>
      <c r="G22" s="37"/>
      <c r="H22" s="23"/>
      <c r="I22" s="20" t="s">
        <v>855</v>
      </c>
      <c r="J22" s="20" t="s">
        <v>513</v>
      </c>
    </row>
    <row r="23" spans="1:10" ht="30" customHeight="1">
      <c r="A23" s="6"/>
      <c r="B23" s="22"/>
      <c r="C23" s="23"/>
      <c r="D23" s="24"/>
      <c r="E23" s="20" t="s">
        <v>515</v>
      </c>
      <c r="F23" s="20" t="s">
        <v>513</v>
      </c>
      <c r="G23" s="37"/>
      <c r="H23" s="24"/>
      <c r="I23" s="20" t="s">
        <v>515</v>
      </c>
      <c r="J23" s="20" t="s">
        <v>513</v>
      </c>
    </row>
    <row r="24" spans="1:10" ht="30.75" customHeight="1">
      <c r="A24" s="6"/>
      <c r="B24" s="22"/>
      <c r="C24" s="24"/>
      <c r="D24" s="20" t="s">
        <v>838</v>
      </c>
      <c r="E24" s="20" t="s">
        <v>545</v>
      </c>
      <c r="F24" s="20" t="s">
        <v>513</v>
      </c>
      <c r="G24" s="37"/>
      <c r="H24" s="20" t="s">
        <v>838</v>
      </c>
      <c r="I24" s="20" t="s">
        <v>545</v>
      </c>
      <c r="J24" s="20" t="s">
        <v>513</v>
      </c>
    </row>
    <row r="25" spans="1:10" ht="48" customHeight="1">
      <c r="A25" s="6"/>
      <c r="B25" s="22"/>
      <c r="C25" s="20" t="s">
        <v>840</v>
      </c>
      <c r="D25" s="20" t="s">
        <v>841</v>
      </c>
      <c r="E25" s="20" t="s">
        <v>856</v>
      </c>
      <c r="F25" s="20" t="s">
        <v>480</v>
      </c>
      <c r="G25" s="37"/>
      <c r="H25" s="20" t="s">
        <v>841</v>
      </c>
      <c r="I25" s="20" t="s">
        <v>856</v>
      </c>
      <c r="J25" s="20" t="s">
        <v>480</v>
      </c>
    </row>
    <row r="26" spans="1:10" ht="51.75" customHeight="1">
      <c r="A26" s="6"/>
      <c r="B26" s="22"/>
      <c r="C26" s="23"/>
      <c r="D26" s="23"/>
      <c r="E26" s="20" t="s">
        <v>540</v>
      </c>
      <c r="F26" s="20" t="s">
        <v>541</v>
      </c>
      <c r="G26" s="37"/>
      <c r="H26" s="23"/>
      <c r="I26" s="20" t="s">
        <v>540</v>
      </c>
      <c r="J26" s="20" t="s">
        <v>541</v>
      </c>
    </row>
    <row r="27" spans="1:10" ht="49.5" customHeight="1">
      <c r="A27" s="6"/>
      <c r="B27" s="22"/>
      <c r="C27" s="23"/>
      <c r="D27" s="24"/>
      <c r="E27" s="20" t="s">
        <v>542</v>
      </c>
      <c r="F27" s="20" t="s">
        <v>509</v>
      </c>
      <c r="G27" s="37"/>
      <c r="H27" s="24"/>
      <c r="I27" s="20" t="s">
        <v>542</v>
      </c>
      <c r="J27" s="20" t="s">
        <v>509</v>
      </c>
    </row>
    <row r="28" spans="1:10" ht="30.75" customHeight="1">
      <c r="A28" s="6"/>
      <c r="B28" s="22"/>
      <c r="C28" s="23"/>
      <c r="D28" s="20" t="s">
        <v>842</v>
      </c>
      <c r="E28" s="20" t="s">
        <v>519</v>
      </c>
      <c r="F28" s="20" t="s">
        <v>517</v>
      </c>
      <c r="G28" s="37"/>
      <c r="H28" s="20" t="s">
        <v>842</v>
      </c>
      <c r="I28" s="20" t="s">
        <v>519</v>
      </c>
      <c r="J28" s="20" t="s">
        <v>517</v>
      </c>
    </row>
    <row r="29" spans="1:10" ht="30.75" customHeight="1">
      <c r="A29" s="6"/>
      <c r="B29" s="22"/>
      <c r="C29" s="24"/>
      <c r="D29" s="24"/>
      <c r="E29" s="20" t="s">
        <v>516</v>
      </c>
      <c r="F29" s="20" t="s">
        <v>517</v>
      </c>
      <c r="G29" s="37"/>
      <c r="H29" s="24"/>
      <c r="I29" s="20" t="s">
        <v>516</v>
      </c>
      <c r="J29" s="20" t="s">
        <v>517</v>
      </c>
    </row>
    <row r="30" spans="1:10" ht="55.5" customHeight="1">
      <c r="A30" s="6"/>
      <c r="B30" s="25"/>
      <c r="C30" s="20" t="s">
        <v>456</v>
      </c>
      <c r="D30" s="20" t="s">
        <v>456</v>
      </c>
      <c r="E30" s="20" t="s">
        <v>470</v>
      </c>
      <c r="F30" s="20" t="s">
        <v>857</v>
      </c>
      <c r="G30" s="37"/>
      <c r="H30" s="20" t="s">
        <v>456</v>
      </c>
      <c r="I30" s="20" t="s">
        <v>470</v>
      </c>
      <c r="J30" s="20" t="s">
        <v>857</v>
      </c>
    </row>
    <row r="31" spans="3:10" ht="15">
      <c r="C31" s="26"/>
      <c r="D31" s="26"/>
      <c r="E31" s="26"/>
      <c r="F31" s="26"/>
      <c r="G31" s="26"/>
      <c r="H31" s="26"/>
      <c r="I31" s="26"/>
      <c r="J31" s="26"/>
    </row>
    <row r="32" spans="3:10" ht="15">
      <c r="C32" s="26"/>
      <c r="D32" s="26"/>
      <c r="E32" s="26"/>
      <c r="F32" s="26"/>
      <c r="G32" s="26"/>
      <c r="H32" s="26"/>
      <c r="I32" s="26"/>
      <c r="J32" s="26"/>
    </row>
    <row r="33" spans="3:10" ht="15">
      <c r="C33" s="26"/>
      <c r="D33" s="26"/>
      <c r="E33" s="26"/>
      <c r="F33" s="26"/>
      <c r="G33" s="26"/>
      <c r="H33" s="26"/>
      <c r="I33" s="26"/>
      <c r="J33" s="26"/>
    </row>
    <row r="34" spans="3:10" ht="15">
      <c r="C34" s="26"/>
      <c r="D34" s="26"/>
      <c r="E34" s="26"/>
      <c r="F34" s="26"/>
      <c r="G34" s="26"/>
      <c r="H34" s="26"/>
      <c r="I34" s="26"/>
      <c r="J34" s="26"/>
    </row>
    <row r="35" spans="3:10" ht="15">
      <c r="C35" s="26"/>
      <c r="D35" s="26"/>
      <c r="E35" s="26"/>
      <c r="F35" s="26"/>
      <c r="G35" s="26"/>
      <c r="H35" s="26"/>
      <c r="I35" s="26"/>
      <c r="J35" s="26"/>
    </row>
    <row r="36" spans="3:10" ht="15">
      <c r="C36" s="26"/>
      <c r="D36" s="26"/>
      <c r="E36" s="26"/>
      <c r="F36" s="26"/>
      <c r="G36" s="26"/>
      <c r="H36" s="26"/>
      <c r="I36" s="26"/>
      <c r="J36" s="26"/>
    </row>
    <row r="37" spans="3:10" ht="15">
      <c r="C37" s="26"/>
      <c r="D37" s="26"/>
      <c r="E37" s="26"/>
      <c r="F37" s="26"/>
      <c r="G37" s="26"/>
      <c r="H37" s="26"/>
      <c r="I37" s="26"/>
      <c r="J37" s="26"/>
    </row>
    <row r="38" spans="3:10" ht="15">
      <c r="C38" s="26"/>
      <c r="D38" s="26"/>
      <c r="E38" s="26"/>
      <c r="F38" s="26"/>
      <c r="G38" s="26"/>
      <c r="H38" s="26"/>
      <c r="I38" s="26"/>
      <c r="J38" s="26"/>
    </row>
    <row r="39" spans="3:10" ht="15">
      <c r="C39" s="26"/>
      <c r="D39" s="26"/>
      <c r="E39" s="26"/>
      <c r="F39" s="26"/>
      <c r="G39" s="26"/>
      <c r="H39" s="26"/>
      <c r="I39" s="26"/>
      <c r="J39" s="26"/>
    </row>
    <row r="40" spans="3:10" ht="15">
      <c r="C40" s="26"/>
      <c r="D40" s="26"/>
      <c r="E40" s="26"/>
      <c r="F40" s="26"/>
      <c r="G40" s="26"/>
      <c r="H40" s="26"/>
      <c r="I40" s="26"/>
      <c r="J40" s="26"/>
    </row>
    <row r="41" spans="3:10" ht="15">
      <c r="C41" s="26"/>
      <c r="D41" s="26"/>
      <c r="E41" s="26"/>
      <c r="F41" s="26"/>
      <c r="G41" s="26"/>
      <c r="H41" s="26"/>
      <c r="I41" s="26"/>
      <c r="J41" s="26"/>
    </row>
    <row r="42" spans="3:10" ht="15">
      <c r="C42" s="26"/>
      <c r="D42" s="26"/>
      <c r="E42" s="26"/>
      <c r="F42" s="26"/>
      <c r="G42" s="26"/>
      <c r="H42" s="26"/>
      <c r="I42" s="26"/>
      <c r="J42" s="26"/>
    </row>
    <row r="43" spans="3:10" ht="15">
      <c r="C43" s="26"/>
      <c r="D43" s="26"/>
      <c r="E43" s="26"/>
      <c r="F43" s="26"/>
      <c r="G43" s="26"/>
      <c r="H43" s="26"/>
      <c r="I43" s="26"/>
      <c r="J43" s="26"/>
    </row>
    <row r="44" spans="3:10" ht="15">
      <c r="C44" s="26"/>
      <c r="D44" s="26"/>
      <c r="E44" s="26"/>
      <c r="F44" s="26"/>
      <c r="G44" s="26"/>
      <c r="H44" s="26"/>
      <c r="I44" s="26"/>
      <c r="J44" s="26"/>
    </row>
    <row r="45" spans="3:10" ht="15">
      <c r="C45" s="26"/>
      <c r="D45" s="26"/>
      <c r="E45" s="26"/>
      <c r="F45" s="26"/>
      <c r="G45" s="26"/>
      <c r="H45" s="26"/>
      <c r="I45" s="26"/>
      <c r="J45" s="26"/>
    </row>
    <row r="46" spans="3:10" ht="15">
      <c r="C46" s="26"/>
      <c r="D46" s="26"/>
      <c r="E46" s="26"/>
      <c r="F46" s="26"/>
      <c r="G46" s="26"/>
      <c r="H46" s="26"/>
      <c r="I46" s="26"/>
      <c r="J46" s="26"/>
    </row>
    <row r="47" spans="3:10" ht="15">
      <c r="C47" s="26"/>
      <c r="D47" s="26"/>
      <c r="E47" s="26"/>
      <c r="F47" s="26"/>
      <c r="G47" s="26"/>
      <c r="H47" s="26"/>
      <c r="I47" s="26"/>
      <c r="J47" s="26"/>
    </row>
    <row r="48" spans="3:10" ht="15">
      <c r="C48" s="26"/>
      <c r="D48" s="26"/>
      <c r="E48" s="26"/>
      <c r="F48" s="26"/>
      <c r="G48" s="26"/>
      <c r="H48" s="26"/>
      <c r="I48" s="26"/>
      <c r="J48" s="26"/>
    </row>
    <row r="49" spans="3:10" ht="15">
      <c r="C49" s="26"/>
      <c r="D49" s="26"/>
      <c r="E49" s="26"/>
      <c r="F49" s="26"/>
      <c r="G49" s="26"/>
      <c r="H49" s="26"/>
      <c r="I49" s="26"/>
      <c r="J49" s="26"/>
    </row>
    <row r="50" spans="3:10" ht="15">
      <c r="C50" s="26"/>
      <c r="D50" s="26"/>
      <c r="E50" s="26"/>
      <c r="F50" s="26"/>
      <c r="G50" s="26"/>
      <c r="H50" s="26"/>
      <c r="I50" s="26"/>
      <c r="J50" s="26"/>
    </row>
    <row r="51" spans="3:10" ht="15">
      <c r="C51" s="26"/>
      <c r="D51" s="26"/>
      <c r="E51" s="26"/>
      <c r="F51" s="26"/>
      <c r="G51" s="26"/>
      <c r="H51" s="26"/>
      <c r="I51" s="26"/>
      <c r="J51" s="26"/>
    </row>
    <row r="52" spans="3:10" ht="15">
      <c r="C52" s="26"/>
      <c r="D52" s="26"/>
      <c r="E52" s="26"/>
      <c r="F52" s="26"/>
      <c r="G52" s="26"/>
      <c r="H52" s="26"/>
      <c r="I52" s="26"/>
      <c r="J52" s="26"/>
    </row>
    <row r="53" spans="3:10" ht="15">
      <c r="C53" s="26"/>
      <c r="D53" s="26"/>
      <c r="E53" s="26"/>
      <c r="F53" s="26"/>
      <c r="G53" s="26"/>
      <c r="H53" s="26"/>
      <c r="I53" s="26"/>
      <c r="J53" s="26"/>
    </row>
    <row r="54" spans="3:10" ht="15">
      <c r="C54" s="26"/>
      <c r="D54" s="26"/>
      <c r="E54" s="26"/>
      <c r="F54" s="26"/>
      <c r="G54" s="26"/>
      <c r="H54" s="26"/>
      <c r="I54" s="26"/>
      <c r="J54" s="26"/>
    </row>
    <row r="55" spans="3:10" ht="15">
      <c r="C55" s="26"/>
      <c r="D55" s="26"/>
      <c r="E55" s="26"/>
      <c r="F55" s="26"/>
      <c r="G55" s="26"/>
      <c r="H55" s="26"/>
      <c r="I55" s="26"/>
      <c r="J55" s="26"/>
    </row>
    <row r="56" spans="3:10" ht="15">
      <c r="C56" s="26"/>
      <c r="D56" s="26"/>
      <c r="E56" s="26"/>
      <c r="F56" s="26"/>
      <c r="G56" s="26"/>
      <c r="H56" s="26"/>
      <c r="I56" s="26"/>
      <c r="J56" s="26"/>
    </row>
    <row r="57" spans="3:10" ht="15">
      <c r="C57" s="26"/>
      <c r="D57" s="26"/>
      <c r="E57" s="26"/>
      <c r="F57" s="26"/>
      <c r="G57" s="26"/>
      <c r="H57" s="26"/>
      <c r="I57" s="26"/>
      <c r="J57" s="26"/>
    </row>
    <row r="58" spans="3:10" ht="15">
      <c r="C58" s="26"/>
      <c r="D58" s="26"/>
      <c r="E58" s="26"/>
      <c r="F58" s="26"/>
      <c r="G58" s="26"/>
      <c r="H58" s="26"/>
      <c r="I58" s="26"/>
      <c r="J58" s="26"/>
    </row>
    <row r="59" spans="3:10" ht="15">
      <c r="C59" s="26"/>
      <c r="D59" s="26"/>
      <c r="E59" s="26"/>
      <c r="F59" s="26"/>
      <c r="G59" s="26"/>
      <c r="H59" s="26"/>
      <c r="I59" s="26"/>
      <c r="J59" s="26"/>
    </row>
    <row r="60" spans="3:10" ht="15">
      <c r="C60" s="26"/>
      <c r="D60" s="26"/>
      <c r="E60" s="26"/>
      <c r="F60" s="26"/>
      <c r="G60" s="26"/>
      <c r="H60" s="26"/>
      <c r="I60" s="26"/>
      <c r="J60" s="26"/>
    </row>
    <row r="61" spans="3:10" ht="15">
      <c r="C61" s="26"/>
      <c r="D61" s="26"/>
      <c r="E61" s="26"/>
      <c r="F61" s="26"/>
      <c r="G61" s="26"/>
      <c r="H61" s="26"/>
      <c r="I61" s="26"/>
      <c r="J61" s="26"/>
    </row>
    <row r="62" spans="3:10" ht="15">
      <c r="C62" s="26"/>
      <c r="D62" s="26"/>
      <c r="E62" s="26"/>
      <c r="F62" s="26"/>
      <c r="G62" s="26"/>
      <c r="H62" s="26"/>
      <c r="I62" s="26"/>
      <c r="J62" s="26"/>
    </row>
    <row r="63" spans="3:10" ht="15">
      <c r="C63" s="26"/>
      <c r="D63" s="26"/>
      <c r="E63" s="26"/>
      <c r="F63" s="26"/>
      <c r="G63" s="26"/>
      <c r="H63" s="26"/>
      <c r="I63" s="26"/>
      <c r="J63" s="26"/>
    </row>
    <row r="64" spans="3:10" ht="15">
      <c r="C64" s="26"/>
      <c r="D64" s="26"/>
      <c r="E64" s="26"/>
      <c r="F64" s="26"/>
      <c r="G64" s="26"/>
      <c r="H64" s="26"/>
      <c r="I64" s="26"/>
      <c r="J64" s="26"/>
    </row>
    <row r="65" spans="3:10" ht="15">
      <c r="C65" s="26"/>
      <c r="D65" s="26"/>
      <c r="E65" s="26"/>
      <c r="F65" s="26"/>
      <c r="G65" s="26"/>
      <c r="H65" s="26"/>
      <c r="I65" s="26"/>
      <c r="J65" s="26"/>
    </row>
    <row r="66" spans="3:10" ht="15">
      <c r="C66" s="26"/>
      <c r="D66" s="26"/>
      <c r="E66" s="26"/>
      <c r="F66" s="26"/>
      <c r="G66" s="26"/>
      <c r="H66" s="26"/>
      <c r="I66" s="26"/>
      <c r="J66" s="26"/>
    </row>
    <row r="67" spans="3:10" ht="15">
      <c r="C67" s="26"/>
      <c r="D67" s="26"/>
      <c r="E67" s="26"/>
      <c r="F67" s="26"/>
      <c r="G67" s="26"/>
      <c r="H67" s="26"/>
      <c r="I67" s="26"/>
      <c r="J67" s="26"/>
    </row>
    <row r="68" spans="3:10" ht="15">
      <c r="C68" s="26"/>
      <c r="D68" s="26"/>
      <c r="E68" s="26"/>
      <c r="F68" s="26"/>
      <c r="G68" s="26"/>
      <c r="H68" s="26"/>
      <c r="I68" s="26"/>
      <c r="J68" s="26"/>
    </row>
    <row r="69" spans="3:10" ht="15">
      <c r="C69" s="26"/>
      <c r="D69" s="26"/>
      <c r="E69" s="26"/>
      <c r="F69" s="26"/>
      <c r="G69" s="26"/>
      <c r="H69" s="26"/>
      <c r="I69" s="26"/>
      <c r="J69" s="26"/>
    </row>
    <row r="70" spans="3:10" ht="15">
      <c r="C70" s="26"/>
      <c r="D70" s="26"/>
      <c r="E70" s="26"/>
      <c r="F70" s="26"/>
      <c r="G70" s="26"/>
      <c r="H70" s="26"/>
      <c r="I70" s="26"/>
      <c r="J70" s="26"/>
    </row>
    <row r="71" spans="3:10" ht="15">
      <c r="C71" s="26"/>
      <c r="D71" s="26"/>
      <c r="E71" s="26"/>
      <c r="F71" s="26"/>
      <c r="G71" s="26"/>
      <c r="H71" s="26"/>
      <c r="I71" s="26"/>
      <c r="J71" s="26"/>
    </row>
    <row r="72" spans="3:10" ht="15">
      <c r="C72" s="26"/>
      <c r="D72" s="26"/>
      <c r="E72" s="26"/>
      <c r="F72" s="26"/>
      <c r="G72" s="26"/>
      <c r="H72" s="26"/>
      <c r="I72" s="26"/>
      <c r="J72" s="26"/>
    </row>
    <row r="73" spans="3:10" ht="15">
      <c r="C73" s="26"/>
      <c r="D73" s="26"/>
      <c r="E73" s="26"/>
      <c r="F73" s="26"/>
      <c r="G73" s="26"/>
      <c r="H73" s="26"/>
      <c r="I73" s="26"/>
      <c r="J73" s="26"/>
    </row>
    <row r="74" spans="3:10" ht="15">
      <c r="C74" s="26"/>
      <c r="D74" s="26"/>
      <c r="E74" s="26"/>
      <c r="F74" s="26"/>
      <c r="G74" s="26"/>
      <c r="H74" s="26"/>
      <c r="I74" s="26"/>
      <c r="J74" s="26"/>
    </row>
    <row r="75" spans="3:10" ht="15">
      <c r="C75" s="26"/>
      <c r="D75" s="26"/>
      <c r="E75" s="26"/>
      <c r="F75" s="26"/>
      <c r="G75" s="26"/>
      <c r="H75" s="26"/>
      <c r="I75" s="26"/>
      <c r="J75" s="26"/>
    </row>
    <row r="76" spans="3:10" ht="15">
      <c r="C76" s="26"/>
      <c r="D76" s="26"/>
      <c r="E76" s="26"/>
      <c r="F76" s="26"/>
      <c r="G76" s="26"/>
      <c r="H76" s="26"/>
      <c r="I76" s="26"/>
      <c r="J76" s="26"/>
    </row>
    <row r="77" spans="3:10" ht="15">
      <c r="C77" s="26"/>
      <c r="D77" s="26"/>
      <c r="E77" s="26"/>
      <c r="F77" s="26"/>
      <c r="G77" s="26"/>
      <c r="H77" s="26"/>
      <c r="I77" s="26"/>
      <c r="J77" s="26"/>
    </row>
    <row r="78" spans="3:10" ht="15">
      <c r="C78" s="26"/>
      <c r="D78" s="26"/>
      <c r="E78" s="26"/>
      <c r="F78" s="26"/>
      <c r="G78" s="26"/>
      <c r="H78" s="26"/>
      <c r="I78" s="26"/>
      <c r="J78" s="26"/>
    </row>
    <row r="79" spans="3:10" ht="15">
      <c r="C79" s="26"/>
      <c r="D79" s="26"/>
      <c r="E79" s="26"/>
      <c r="F79" s="26"/>
      <c r="G79" s="26"/>
      <c r="H79" s="26"/>
      <c r="I79" s="26"/>
      <c r="J79" s="26"/>
    </row>
    <row r="80" spans="3:10" ht="15">
      <c r="C80" s="26"/>
      <c r="D80" s="26"/>
      <c r="E80" s="26"/>
      <c r="F80" s="26"/>
      <c r="G80" s="26"/>
      <c r="H80" s="26"/>
      <c r="I80" s="26"/>
      <c r="J80" s="26"/>
    </row>
    <row r="81" spans="3:10" ht="15">
      <c r="C81" s="26"/>
      <c r="D81" s="26"/>
      <c r="E81" s="26"/>
      <c r="F81" s="26"/>
      <c r="G81" s="26"/>
      <c r="H81" s="26"/>
      <c r="I81" s="26"/>
      <c r="J81" s="26"/>
    </row>
    <row r="82" spans="3:10" ht="15">
      <c r="C82" s="26"/>
      <c r="D82" s="26"/>
      <c r="E82" s="26"/>
      <c r="F82" s="26"/>
      <c r="G82" s="26"/>
      <c r="H82" s="26"/>
      <c r="I82" s="26"/>
      <c r="J82" s="26"/>
    </row>
    <row r="83" spans="3:10" ht="15">
      <c r="C83" s="26"/>
      <c r="D83" s="26"/>
      <c r="E83" s="26"/>
      <c r="F83" s="26"/>
      <c r="G83" s="26"/>
      <c r="H83" s="26"/>
      <c r="I83" s="26"/>
      <c r="J83" s="26"/>
    </row>
    <row r="84" spans="3:10" ht="15">
      <c r="C84" s="26"/>
      <c r="D84" s="26"/>
      <c r="E84" s="26"/>
      <c r="F84" s="26"/>
      <c r="G84" s="26"/>
      <c r="H84" s="26"/>
      <c r="I84" s="26"/>
      <c r="J84" s="26"/>
    </row>
    <row r="85" spans="3:10" ht="15">
      <c r="C85" s="26"/>
      <c r="D85" s="26"/>
      <c r="E85" s="26"/>
      <c r="F85" s="26"/>
      <c r="G85" s="26"/>
      <c r="H85" s="26"/>
      <c r="I85" s="26"/>
      <c r="J85" s="26"/>
    </row>
    <row r="86" spans="3:10" ht="15">
      <c r="C86" s="26"/>
      <c r="D86" s="26"/>
      <c r="E86" s="26"/>
      <c r="F86" s="26"/>
      <c r="G86" s="26"/>
      <c r="H86" s="26"/>
      <c r="I86" s="26"/>
      <c r="J86" s="26"/>
    </row>
    <row r="87" spans="3:10" ht="15">
      <c r="C87" s="26"/>
      <c r="D87" s="26"/>
      <c r="E87" s="26"/>
      <c r="F87" s="26"/>
      <c r="G87" s="26"/>
      <c r="H87" s="26"/>
      <c r="I87" s="26"/>
      <c r="J87" s="26"/>
    </row>
    <row r="88" spans="3:10" ht="15">
      <c r="C88" s="26"/>
      <c r="D88" s="26"/>
      <c r="E88" s="26"/>
      <c r="F88" s="26"/>
      <c r="G88" s="26"/>
      <c r="H88" s="26"/>
      <c r="I88" s="26"/>
      <c r="J88" s="26"/>
    </row>
    <row r="89" spans="3:10" ht="15">
      <c r="C89" s="26"/>
      <c r="D89" s="26"/>
      <c r="E89" s="26"/>
      <c r="F89" s="26"/>
      <c r="G89" s="26"/>
      <c r="H89" s="26"/>
      <c r="I89" s="26"/>
      <c r="J89" s="26"/>
    </row>
    <row r="90" spans="3:10" ht="15">
      <c r="C90" s="26"/>
      <c r="D90" s="26"/>
      <c r="E90" s="26"/>
      <c r="F90" s="26"/>
      <c r="G90" s="26"/>
      <c r="H90" s="26"/>
      <c r="I90" s="26"/>
      <c r="J90" s="26"/>
    </row>
    <row r="91" spans="3:10" ht="15">
      <c r="C91" s="26"/>
      <c r="D91" s="26"/>
      <c r="E91" s="26"/>
      <c r="F91" s="26"/>
      <c r="G91" s="26"/>
      <c r="H91" s="26"/>
      <c r="I91" s="26"/>
      <c r="J91" s="26"/>
    </row>
    <row r="92" spans="3:10" ht="15">
      <c r="C92" s="26"/>
      <c r="D92" s="26"/>
      <c r="E92" s="26"/>
      <c r="F92" s="26"/>
      <c r="G92" s="26"/>
      <c r="H92" s="26"/>
      <c r="I92" s="26"/>
      <c r="J92" s="26"/>
    </row>
    <row r="93" spans="3:10" ht="15">
      <c r="C93" s="26"/>
      <c r="D93" s="26"/>
      <c r="E93" s="26"/>
      <c r="F93" s="26"/>
      <c r="G93" s="26"/>
      <c r="H93" s="26"/>
      <c r="I93" s="26"/>
      <c r="J93" s="26"/>
    </row>
    <row r="94" spans="3:10" ht="15">
      <c r="C94" s="26"/>
      <c r="D94" s="26"/>
      <c r="E94" s="26"/>
      <c r="F94" s="26"/>
      <c r="G94" s="26"/>
      <c r="H94" s="26"/>
      <c r="I94" s="26"/>
      <c r="J94" s="26"/>
    </row>
    <row r="95" spans="3:10" ht="15">
      <c r="C95" s="26"/>
      <c r="D95" s="26"/>
      <c r="E95" s="26"/>
      <c r="F95" s="26"/>
      <c r="G95" s="26"/>
      <c r="H95" s="26"/>
      <c r="I95" s="26"/>
      <c r="J95" s="26"/>
    </row>
    <row r="96" spans="3:10" ht="15">
      <c r="C96" s="26"/>
      <c r="D96" s="26"/>
      <c r="E96" s="26"/>
      <c r="F96" s="26"/>
      <c r="G96" s="26"/>
      <c r="H96" s="26"/>
      <c r="I96" s="26"/>
      <c r="J96" s="26"/>
    </row>
    <row r="97" spans="3:10" ht="15">
      <c r="C97" s="26"/>
      <c r="D97" s="26"/>
      <c r="E97" s="26"/>
      <c r="F97" s="26"/>
      <c r="G97" s="26"/>
      <c r="H97" s="26"/>
      <c r="I97" s="26"/>
      <c r="J97" s="26"/>
    </row>
    <row r="98" spans="3:10" ht="15">
      <c r="C98" s="26"/>
      <c r="D98" s="26"/>
      <c r="E98" s="26"/>
      <c r="F98" s="26"/>
      <c r="G98" s="26"/>
      <c r="H98" s="26"/>
      <c r="I98" s="26"/>
      <c r="J98" s="26"/>
    </row>
    <row r="99" spans="3:10" ht="15">
      <c r="C99" s="26"/>
      <c r="D99" s="26"/>
      <c r="E99" s="26"/>
      <c r="F99" s="26"/>
      <c r="G99" s="26"/>
      <c r="H99" s="26"/>
      <c r="I99" s="26"/>
      <c r="J99" s="26"/>
    </row>
    <row r="100" spans="3:10" ht="15">
      <c r="C100" s="26"/>
      <c r="D100" s="26"/>
      <c r="E100" s="26"/>
      <c r="F100" s="26"/>
      <c r="G100" s="26"/>
      <c r="H100" s="26"/>
      <c r="I100" s="26"/>
      <c r="J100" s="26"/>
    </row>
    <row r="101" spans="3:10" ht="15">
      <c r="C101" s="26"/>
      <c r="D101" s="26"/>
      <c r="E101" s="26"/>
      <c r="F101" s="26"/>
      <c r="G101" s="26"/>
      <c r="H101" s="26"/>
      <c r="I101" s="26"/>
      <c r="J101" s="26"/>
    </row>
    <row r="102" spans="3:10" ht="15">
      <c r="C102" s="26"/>
      <c r="D102" s="26"/>
      <c r="E102" s="26"/>
      <c r="F102" s="26"/>
      <c r="G102" s="26"/>
      <c r="H102" s="26"/>
      <c r="I102" s="26"/>
      <c r="J102" s="26"/>
    </row>
    <row r="103" spans="3:10" ht="15">
      <c r="C103" s="26"/>
      <c r="D103" s="26"/>
      <c r="E103" s="26"/>
      <c r="F103" s="26"/>
      <c r="G103" s="26"/>
      <c r="H103" s="26"/>
      <c r="I103" s="26"/>
      <c r="J103" s="26"/>
    </row>
    <row r="104" spans="3:10" ht="15">
      <c r="C104" s="26"/>
      <c r="D104" s="26"/>
      <c r="E104" s="26"/>
      <c r="F104" s="26"/>
      <c r="G104" s="26"/>
      <c r="H104" s="26"/>
      <c r="I104" s="26"/>
      <c r="J104" s="26"/>
    </row>
    <row r="105" spans="3:10" ht="15">
      <c r="C105" s="26"/>
      <c r="D105" s="26"/>
      <c r="E105" s="26"/>
      <c r="F105" s="26"/>
      <c r="G105" s="26"/>
      <c r="H105" s="26"/>
      <c r="I105" s="26"/>
      <c r="J105" s="26"/>
    </row>
    <row r="106" spans="3:10" ht="15">
      <c r="C106" s="26"/>
      <c r="D106" s="26"/>
      <c r="E106" s="26"/>
      <c r="F106" s="26"/>
      <c r="G106" s="26"/>
      <c r="H106" s="26"/>
      <c r="I106" s="26"/>
      <c r="J106" s="26"/>
    </row>
    <row r="107" spans="3:10" ht="15">
      <c r="C107" s="26"/>
      <c r="D107" s="26"/>
      <c r="E107" s="26"/>
      <c r="F107" s="26"/>
      <c r="G107" s="26"/>
      <c r="H107" s="26"/>
      <c r="I107" s="26"/>
      <c r="J107" s="26"/>
    </row>
    <row r="108" spans="3:10" ht="15">
      <c r="C108" s="26"/>
      <c r="D108" s="26"/>
      <c r="E108" s="26"/>
      <c r="F108" s="26"/>
      <c r="G108" s="26"/>
      <c r="H108" s="26"/>
      <c r="I108" s="26"/>
      <c r="J108" s="26"/>
    </row>
    <row r="109" spans="3:10" ht="15">
      <c r="C109" s="26"/>
      <c r="D109" s="26"/>
      <c r="E109" s="26"/>
      <c r="F109" s="26"/>
      <c r="G109" s="26"/>
      <c r="H109" s="26"/>
      <c r="I109" s="26"/>
      <c r="J109" s="26"/>
    </row>
    <row r="110" spans="3:10" ht="15">
      <c r="C110" s="26"/>
      <c r="D110" s="26"/>
      <c r="E110" s="26"/>
      <c r="F110" s="26"/>
      <c r="G110" s="26"/>
      <c r="H110" s="26"/>
      <c r="I110" s="26"/>
      <c r="J110" s="26"/>
    </row>
    <row r="111" spans="3:10" ht="15">
      <c r="C111" s="26"/>
      <c r="D111" s="26"/>
      <c r="E111" s="26"/>
      <c r="F111" s="26"/>
      <c r="G111" s="26"/>
      <c r="H111" s="26"/>
      <c r="I111" s="26"/>
      <c r="J111" s="26"/>
    </row>
    <row r="112" spans="3:10" ht="15">
      <c r="C112" s="26"/>
      <c r="D112" s="26"/>
      <c r="E112" s="26"/>
      <c r="F112" s="26"/>
      <c r="G112" s="26"/>
      <c r="H112" s="26"/>
      <c r="I112" s="26"/>
      <c r="J112" s="26"/>
    </row>
    <row r="113" spans="3:10" ht="15">
      <c r="C113" s="26"/>
      <c r="D113" s="26"/>
      <c r="E113" s="26"/>
      <c r="F113" s="26"/>
      <c r="G113" s="26"/>
      <c r="H113" s="26"/>
      <c r="I113" s="26"/>
      <c r="J113" s="26"/>
    </row>
    <row r="114" spans="3:10" ht="15">
      <c r="C114" s="26"/>
      <c r="D114" s="26"/>
      <c r="E114" s="26"/>
      <c r="F114" s="26"/>
      <c r="G114" s="26"/>
      <c r="H114" s="26"/>
      <c r="I114" s="26"/>
      <c r="J114" s="26"/>
    </row>
    <row r="115" spans="3:10" ht="15">
      <c r="C115" s="26"/>
      <c r="D115" s="26"/>
      <c r="E115" s="26"/>
      <c r="F115" s="26"/>
      <c r="G115" s="26"/>
      <c r="H115" s="26"/>
      <c r="I115" s="26"/>
      <c r="J115" s="26"/>
    </row>
    <row r="116" spans="3:10" ht="15">
      <c r="C116" s="26"/>
      <c r="D116" s="26"/>
      <c r="E116" s="26"/>
      <c r="F116" s="26"/>
      <c r="G116" s="26"/>
      <c r="H116" s="26"/>
      <c r="I116" s="26"/>
      <c r="J116" s="26"/>
    </row>
    <row r="117" spans="3:10" ht="15">
      <c r="C117" s="26"/>
      <c r="D117" s="26"/>
      <c r="E117" s="26"/>
      <c r="F117" s="26"/>
      <c r="G117" s="26"/>
      <c r="H117" s="26"/>
      <c r="I117" s="26"/>
      <c r="J117" s="26"/>
    </row>
    <row r="118" spans="3:10" ht="15">
      <c r="C118" s="26"/>
      <c r="D118" s="26"/>
      <c r="E118" s="26"/>
      <c r="F118" s="26"/>
      <c r="G118" s="26"/>
      <c r="H118" s="26"/>
      <c r="I118" s="26"/>
      <c r="J118" s="26"/>
    </row>
    <row r="119" spans="3:10" ht="15">
      <c r="C119" s="26"/>
      <c r="D119" s="26"/>
      <c r="E119" s="26"/>
      <c r="F119" s="26"/>
      <c r="G119" s="26"/>
      <c r="H119" s="26"/>
      <c r="I119" s="26"/>
      <c r="J119" s="26"/>
    </row>
    <row r="120" spans="3:10" ht="15">
      <c r="C120" s="26"/>
      <c r="D120" s="26"/>
      <c r="E120" s="26"/>
      <c r="F120" s="26"/>
      <c r="G120" s="26"/>
      <c r="H120" s="26"/>
      <c r="I120" s="26"/>
      <c r="J120" s="26"/>
    </row>
    <row r="121" spans="3:10" ht="15">
      <c r="C121" s="26"/>
      <c r="D121" s="26"/>
      <c r="E121" s="26"/>
      <c r="F121" s="26"/>
      <c r="G121" s="26"/>
      <c r="H121" s="26"/>
      <c r="I121" s="26"/>
      <c r="J121" s="26"/>
    </row>
    <row r="122" spans="3:10" ht="15">
      <c r="C122" s="26"/>
      <c r="D122" s="26"/>
      <c r="E122" s="26"/>
      <c r="F122" s="26"/>
      <c r="G122" s="26"/>
      <c r="H122" s="26"/>
      <c r="I122" s="26"/>
      <c r="J122" s="26"/>
    </row>
    <row r="123" spans="3:10" ht="15">
      <c r="C123" s="26"/>
      <c r="D123" s="26"/>
      <c r="E123" s="26"/>
      <c r="F123" s="26"/>
      <c r="G123" s="26"/>
      <c r="H123" s="26"/>
      <c r="I123" s="26"/>
      <c r="J123" s="26"/>
    </row>
    <row r="124" spans="3:10" ht="15">
      <c r="C124" s="26"/>
      <c r="D124" s="26"/>
      <c r="E124" s="26"/>
      <c r="F124" s="26"/>
      <c r="G124" s="26"/>
      <c r="H124" s="26"/>
      <c r="I124" s="26"/>
      <c r="J124" s="26"/>
    </row>
    <row r="125" spans="3:10" ht="15">
      <c r="C125" s="26"/>
      <c r="D125" s="26"/>
      <c r="E125" s="26"/>
      <c r="F125" s="26"/>
      <c r="G125" s="26"/>
      <c r="H125" s="26"/>
      <c r="I125" s="26"/>
      <c r="J125" s="26"/>
    </row>
    <row r="126" spans="3:10" ht="15">
      <c r="C126" s="26"/>
      <c r="D126" s="26"/>
      <c r="E126" s="26"/>
      <c r="F126" s="26"/>
      <c r="G126" s="26"/>
      <c r="H126" s="26"/>
      <c r="I126" s="26"/>
      <c r="J126" s="26"/>
    </row>
    <row r="127" spans="3:10" ht="15">
      <c r="C127" s="26"/>
      <c r="D127" s="26"/>
      <c r="E127" s="26"/>
      <c r="F127" s="26"/>
      <c r="G127" s="26"/>
      <c r="H127" s="26"/>
      <c r="I127" s="26"/>
      <c r="J127" s="26"/>
    </row>
    <row r="128" spans="3:10" ht="15">
      <c r="C128" s="26"/>
      <c r="D128" s="26"/>
      <c r="E128" s="26"/>
      <c r="F128" s="26"/>
      <c r="G128" s="26"/>
      <c r="H128" s="26"/>
      <c r="I128" s="26"/>
      <c r="J128" s="26"/>
    </row>
    <row r="129" spans="3:10" ht="15">
      <c r="C129" s="26"/>
      <c r="D129" s="26"/>
      <c r="E129" s="26"/>
      <c r="F129" s="26"/>
      <c r="G129" s="26"/>
      <c r="H129" s="26"/>
      <c r="I129" s="26"/>
      <c r="J129" s="26"/>
    </row>
    <row r="130" spans="3:10" ht="15">
      <c r="C130" s="26"/>
      <c r="D130" s="26"/>
      <c r="E130" s="26"/>
      <c r="F130" s="26"/>
      <c r="G130" s="26"/>
      <c r="H130" s="26"/>
      <c r="I130" s="26"/>
      <c r="J130" s="26"/>
    </row>
    <row r="131" spans="3:10" ht="15">
      <c r="C131" s="26"/>
      <c r="D131" s="26"/>
      <c r="E131" s="26"/>
      <c r="F131" s="26"/>
      <c r="G131" s="26"/>
      <c r="H131" s="26"/>
      <c r="I131" s="26"/>
      <c r="J131" s="26"/>
    </row>
    <row r="132" spans="3:10" ht="15">
      <c r="C132" s="26"/>
      <c r="D132" s="26"/>
      <c r="E132" s="26"/>
      <c r="F132" s="26"/>
      <c r="G132" s="26"/>
      <c r="H132" s="26"/>
      <c r="I132" s="26"/>
      <c r="J132" s="26"/>
    </row>
    <row r="133" spans="3:10" ht="15">
      <c r="C133" s="26"/>
      <c r="D133" s="26"/>
      <c r="E133" s="26"/>
      <c r="F133" s="26"/>
      <c r="G133" s="26"/>
      <c r="H133" s="26"/>
      <c r="I133" s="26"/>
      <c r="J133" s="26"/>
    </row>
    <row r="134" spans="3:10" ht="15">
      <c r="C134" s="26"/>
      <c r="D134" s="26"/>
      <c r="E134" s="26"/>
      <c r="F134" s="26"/>
      <c r="G134" s="26"/>
      <c r="H134" s="26"/>
      <c r="I134" s="26"/>
      <c r="J134" s="26"/>
    </row>
    <row r="135" spans="3:10" ht="15">
      <c r="C135" s="26"/>
      <c r="D135" s="26"/>
      <c r="E135" s="26"/>
      <c r="F135" s="26"/>
      <c r="G135" s="26"/>
      <c r="H135" s="26"/>
      <c r="I135" s="26"/>
      <c r="J135" s="26"/>
    </row>
    <row r="136" spans="3:10" ht="15">
      <c r="C136" s="26"/>
      <c r="D136" s="26"/>
      <c r="E136" s="26"/>
      <c r="F136" s="26"/>
      <c r="G136" s="26"/>
      <c r="H136" s="26"/>
      <c r="I136" s="26"/>
      <c r="J136" s="26"/>
    </row>
    <row r="137" spans="3:10" ht="15">
      <c r="C137" s="26"/>
      <c r="D137" s="26"/>
      <c r="E137" s="26"/>
      <c r="F137" s="26"/>
      <c r="G137" s="26"/>
      <c r="H137" s="26"/>
      <c r="I137" s="26"/>
      <c r="J137" s="26"/>
    </row>
    <row r="138" spans="3:10" ht="15">
      <c r="C138" s="26"/>
      <c r="D138" s="26"/>
      <c r="E138" s="26"/>
      <c r="F138" s="26"/>
      <c r="G138" s="26"/>
      <c r="H138" s="26"/>
      <c r="I138" s="26"/>
      <c r="J138" s="26"/>
    </row>
    <row r="139" spans="3:10" ht="15">
      <c r="C139" s="26"/>
      <c r="D139" s="26"/>
      <c r="E139" s="26"/>
      <c r="F139" s="26"/>
      <c r="G139" s="26"/>
      <c r="H139" s="26"/>
      <c r="I139" s="26"/>
      <c r="J139" s="26"/>
    </row>
    <row r="140" spans="3:10" ht="15">
      <c r="C140" s="26"/>
      <c r="D140" s="26"/>
      <c r="E140" s="26"/>
      <c r="F140" s="26"/>
      <c r="G140" s="26"/>
      <c r="H140" s="26"/>
      <c r="I140" s="26"/>
      <c r="J140" s="26"/>
    </row>
    <row r="141" spans="3:10" ht="15">
      <c r="C141" s="26"/>
      <c r="D141" s="26"/>
      <c r="E141" s="26"/>
      <c r="F141" s="26"/>
      <c r="G141" s="26"/>
      <c r="H141" s="26"/>
      <c r="I141" s="26"/>
      <c r="J141" s="26"/>
    </row>
    <row r="142" spans="3:10" ht="15">
      <c r="C142" s="26"/>
      <c r="D142" s="26"/>
      <c r="E142" s="26"/>
      <c r="F142" s="26"/>
      <c r="G142" s="26"/>
      <c r="H142" s="26"/>
      <c r="I142" s="26"/>
      <c r="J142" s="26"/>
    </row>
    <row r="143" spans="3:10" ht="15">
      <c r="C143" s="26"/>
      <c r="D143" s="26"/>
      <c r="E143" s="26"/>
      <c r="F143" s="26"/>
      <c r="G143" s="26"/>
      <c r="H143" s="26"/>
      <c r="I143" s="26"/>
      <c r="J143" s="26"/>
    </row>
    <row r="144" spans="3:10" ht="15">
      <c r="C144" s="26"/>
      <c r="D144" s="26"/>
      <c r="E144" s="26"/>
      <c r="F144" s="26"/>
      <c r="G144" s="26"/>
      <c r="H144" s="26"/>
      <c r="I144" s="26"/>
      <c r="J144" s="26"/>
    </row>
    <row r="145" spans="3:10" ht="15">
      <c r="C145" s="26"/>
      <c r="D145" s="26"/>
      <c r="E145" s="26"/>
      <c r="F145" s="26"/>
      <c r="G145" s="26"/>
      <c r="H145" s="26"/>
      <c r="I145" s="26"/>
      <c r="J145" s="26"/>
    </row>
    <row r="146" spans="3:10" ht="15">
      <c r="C146" s="26"/>
      <c r="D146" s="26"/>
      <c r="E146" s="26"/>
      <c r="F146" s="26"/>
      <c r="G146" s="26"/>
      <c r="H146" s="26"/>
      <c r="I146" s="26"/>
      <c r="J146" s="26"/>
    </row>
    <row r="147" spans="3:10" ht="15">
      <c r="C147" s="26"/>
      <c r="D147" s="26"/>
      <c r="E147" s="26"/>
      <c r="F147" s="26"/>
      <c r="G147" s="26"/>
      <c r="H147" s="26"/>
      <c r="I147" s="26"/>
      <c r="J147" s="26"/>
    </row>
    <row r="148" spans="3:10" ht="15">
      <c r="C148" s="26"/>
      <c r="D148" s="26"/>
      <c r="E148" s="26"/>
      <c r="F148" s="26"/>
      <c r="G148" s="26"/>
      <c r="H148" s="26"/>
      <c r="I148" s="26"/>
      <c r="J148" s="26"/>
    </row>
    <row r="149" spans="3:10" ht="15">
      <c r="C149" s="26"/>
      <c r="D149" s="26"/>
      <c r="E149" s="26"/>
      <c r="F149" s="26"/>
      <c r="G149" s="26"/>
      <c r="H149" s="26"/>
      <c r="I149" s="26"/>
      <c r="J149" s="26"/>
    </row>
    <row r="150" spans="3:10" ht="15">
      <c r="C150" s="26"/>
      <c r="D150" s="26"/>
      <c r="E150" s="26"/>
      <c r="F150" s="26"/>
      <c r="G150" s="26"/>
      <c r="H150" s="26"/>
      <c r="I150" s="26"/>
      <c r="J150" s="26"/>
    </row>
    <row r="151" spans="3:10" ht="15">
      <c r="C151" s="26"/>
      <c r="D151" s="26"/>
      <c r="E151" s="26"/>
      <c r="F151" s="26"/>
      <c r="G151" s="26"/>
      <c r="H151" s="26"/>
      <c r="I151" s="26"/>
      <c r="J151" s="26"/>
    </row>
    <row r="152" spans="3:10" ht="15">
      <c r="C152" s="26"/>
      <c r="D152" s="26"/>
      <c r="E152" s="26"/>
      <c r="F152" s="26"/>
      <c r="G152" s="26"/>
      <c r="H152" s="26"/>
      <c r="I152" s="26"/>
      <c r="J152" s="26"/>
    </row>
    <row r="153" spans="3:10" ht="15">
      <c r="C153" s="26"/>
      <c r="D153" s="26"/>
      <c r="E153" s="26"/>
      <c r="F153" s="26"/>
      <c r="G153" s="26"/>
      <c r="H153" s="26"/>
      <c r="I153" s="26"/>
      <c r="J153" s="26"/>
    </row>
    <row r="154" spans="3:10" ht="15">
      <c r="C154" s="26"/>
      <c r="D154" s="26"/>
      <c r="E154" s="26"/>
      <c r="F154" s="26"/>
      <c r="G154" s="26"/>
      <c r="H154" s="26"/>
      <c r="I154" s="26"/>
      <c r="J154" s="26"/>
    </row>
    <row r="155" spans="3:10" ht="15">
      <c r="C155" s="26"/>
      <c r="D155" s="26"/>
      <c r="E155" s="26"/>
      <c r="F155" s="26"/>
      <c r="G155" s="26"/>
      <c r="H155" s="26"/>
      <c r="I155" s="26"/>
      <c r="J155" s="26"/>
    </row>
    <row r="156" spans="3:10" ht="15">
      <c r="C156" s="26"/>
      <c r="D156" s="26"/>
      <c r="E156" s="26"/>
      <c r="F156" s="26"/>
      <c r="G156" s="26"/>
      <c r="H156" s="26"/>
      <c r="I156" s="26"/>
      <c r="J156" s="26"/>
    </row>
    <row r="157" spans="3:10" ht="15">
      <c r="C157" s="26"/>
      <c r="D157" s="26"/>
      <c r="E157" s="26"/>
      <c r="F157" s="26"/>
      <c r="G157" s="26"/>
      <c r="H157" s="26"/>
      <c r="I157" s="26"/>
      <c r="J157" s="26"/>
    </row>
    <row r="158" spans="3:10" ht="15">
      <c r="C158" s="26"/>
      <c r="D158" s="26"/>
      <c r="E158" s="26"/>
      <c r="F158" s="26"/>
      <c r="G158" s="26"/>
      <c r="H158" s="26"/>
      <c r="I158" s="26"/>
      <c r="J158" s="26"/>
    </row>
    <row r="159" spans="3:10" ht="15">
      <c r="C159" s="26"/>
      <c r="D159" s="26"/>
      <c r="E159" s="26"/>
      <c r="F159" s="26"/>
      <c r="G159" s="26"/>
      <c r="H159" s="26"/>
      <c r="I159" s="26"/>
      <c r="J159" s="26"/>
    </row>
    <row r="160" spans="3:10" ht="15">
      <c r="C160" s="26"/>
      <c r="D160" s="26"/>
      <c r="E160" s="26"/>
      <c r="F160" s="26"/>
      <c r="G160" s="26"/>
      <c r="H160" s="26"/>
      <c r="I160" s="26"/>
      <c r="J160" s="26"/>
    </row>
    <row r="161" spans="3:10" ht="15">
      <c r="C161" s="26"/>
      <c r="D161" s="26"/>
      <c r="E161" s="26"/>
      <c r="F161" s="26"/>
      <c r="G161" s="26"/>
      <c r="H161" s="26"/>
      <c r="I161" s="26"/>
      <c r="J161" s="26"/>
    </row>
    <row r="162" spans="3:10" ht="15">
      <c r="C162" s="26"/>
      <c r="D162" s="26"/>
      <c r="E162" s="26"/>
      <c r="F162" s="26"/>
      <c r="G162" s="26"/>
      <c r="H162" s="26"/>
      <c r="I162" s="26"/>
      <c r="J162" s="26"/>
    </row>
    <row r="163" spans="3:10" ht="15">
      <c r="C163" s="26"/>
      <c r="D163" s="26"/>
      <c r="E163" s="26"/>
      <c r="F163" s="26"/>
      <c r="G163" s="26"/>
      <c r="H163" s="26"/>
      <c r="I163" s="26"/>
      <c r="J163" s="26"/>
    </row>
    <row r="164" spans="3:10" ht="15">
      <c r="C164" s="26"/>
      <c r="D164" s="26"/>
      <c r="E164" s="26"/>
      <c r="F164" s="26"/>
      <c r="G164" s="26"/>
      <c r="H164" s="26"/>
      <c r="I164" s="26"/>
      <c r="J164" s="26"/>
    </row>
    <row r="165" spans="3:10" ht="15">
      <c r="C165" s="26"/>
      <c r="D165" s="26"/>
      <c r="E165" s="26"/>
      <c r="F165" s="26"/>
      <c r="G165" s="26"/>
      <c r="H165" s="26"/>
      <c r="I165" s="26"/>
      <c r="J165" s="26"/>
    </row>
    <row r="166" spans="3:10" ht="15">
      <c r="C166" s="26"/>
      <c r="D166" s="26"/>
      <c r="E166" s="26"/>
      <c r="F166" s="26"/>
      <c r="G166" s="26"/>
      <c r="H166" s="26"/>
      <c r="I166" s="26"/>
      <c r="J166" s="26"/>
    </row>
    <row r="167" spans="3:10" ht="15">
      <c r="C167" s="26"/>
      <c r="D167" s="26"/>
      <c r="E167" s="26"/>
      <c r="F167" s="26"/>
      <c r="G167" s="26"/>
      <c r="H167" s="26"/>
      <c r="I167" s="26"/>
      <c r="J167" s="26"/>
    </row>
    <row r="168" spans="3:10" ht="15">
      <c r="C168" s="26"/>
      <c r="D168" s="26"/>
      <c r="E168" s="26"/>
      <c r="F168" s="26"/>
      <c r="G168" s="26"/>
      <c r="H168" s="26"/>
      <c r="I168" s="26"/>
      <c r="J168" s="26"/>
    </row>
    <row r="169" spans="3:10" ht="15">
      <c r="C169" s="26"/>
      <c r="D169" s="26"/>
      <c r="E169" s="26"/>
      <c r="F169" s="26"/>
      <c r="G169" s="26"/>
      <c r="H169" s="26"/>
      <c r="I169" s="26"/>
      <c r="J169" s="26"/>
    </row>
    <row r="170" spans="3:10" ht="15">
      <c r="C170" s="26"/>
      <c r="D170" s="26"/>
      <c r="E170" s="26"/>
      <c r="F170" s="26"/>
      <c r="G170" s="26"/>
      <c r="H170" s="26"/>
      <c r="I170" s="26"/>
      <c r="J170" s="26"/>
    </row>
    <row r="171" spans="3:10" ht="15">
      <c r="C171" s="26"/>
      <c r="D171" s="26"/>
      <c r="E171" s="26"/>
      <c r="F171" s="26"/>
      <c r="G171" s="26"/>
      <c r="H171" s="26"/>
      <c r="I171" s="26"/>
      <c r="J171" s="26"/>
    </row>
    <row r="172" spans="3:10" ht="15">
      <c r="C172" s="26"/>
      <c r="D172" s="26"/>
      <c r="E172" s="26"/>
      <c r="F172" s="26"/>
      <c r="G172" s="26"/>
      <c r="H172" s="26"/>
      <c r="I172" s="26"/>
      <c r="J172" s="26"/>
    </row>
    <row r="173" spans="3:10" ht="15">
      <c r="C173" s="26"/>
      <c r="D173" s="26"/>
      <c r="E173" s="26"/>
      <c r="F173" s="26"/>
      <c r="G173" s="26"/>
      <c r="H173" s="26"/>
      <c r="I173" s="26"/>
      <c r="J173" s="26"/>
    </row>
    <row r="174" spans="3:10" ht="15">
      <c r="C174" s="26"/>
      <c r="D174" s="26"/>
      <c r="E174" s="26"/>
      <c r="F174" s="26"/>
      <c r="G174" s="26"/>
      <c r="H174" s="26"/>
      <c r="I174" s="26"/>
      <c r="J174" s="26"/>
    </row>
    <row r="175" spans="3:10" ht="15">
      <c r="C175" s="26"/>
      <c r="D175" s="26"/>
      <c r="E175" s="26"/>
      <c r="F175" s="26"/>
      <c r="G175" s="26"/>
      <c r="H175" s="26"/>
      <c r="I175" s="26"/>
      <c r="J175" s="26"/>
    </row>
    <row r="176" spans="3:10" ht="15">
      <c r="C176" s="26"/>
      <c r="D176" s="26"/>
      <c r="E176" s="26"/>
      <c r="F176" s="26"/>
      <c r="G176" s="26"/>
      <c r="H176" s="26"/>
      <c r="I176" s="26"/>
      <c r="J176" s="26"/>
    </row>
    <row r="177" spans="3:10" ht="15">
      <c r="C177" s="26"/>
      <c r="D177" s="26"/>
      <c r="E177" s="26"/>
      <c r="F177" s="26"/>
      <c r="G177" s="26"/>
      <c r="H177" s="26"/>
      <c r="I177" s="26"/>
      <c r="J177" s="26"/>
    </row>
    <row r="178" spans="3:10" ht="15">
      <c r="C178" s="26"/>
      <c r="D178" s="26"/>
      <c r="E178" s="26"/>
      <c r="F178" s="26"/>
      <c r="G178" s="26"/>
      <c r="H178" s="26"/>
      <c r="I178" s="26"/>
      <c r="J178" s="26"/>
    </row>
    <row r="179" spans="3:10" ht="15">
      <c r="C179" s="26"/>
      <c r="D179" s="26"/>
      <c r="E179" s="26"/>
      <c r="F179" s="26"/>
      <c r="G179" s="26"/>
      <c r="H179" s="26"/>
      <c r="I179" s="26"/>
      <c r="J179" s="26"/>
    </row>
    <row r="180" spans="3:10" ht="15">
      <c r="C180" s="26"/>
      <c r="D180" s="26"/>
      <c r="E180" s="26"/>
      <c r="F180" s="26"/>
      <c r="G180" s="26"/>
      <c r="H180" s="26"/>
      <c r="I180" s="26"/>
      <c r="J180" s="26"/>
    </row>
    <row r="181" spans="3:10" ht="15">
      <c r="C181" s="26"/>
      <c r="D181" s="26"/>
      <c r="E181" s="26"/>
      <c r="F181" s="26"/>
      <c r="G181" s="26"/>
      <c r="H181" s="26"/>
      <c r="I181" s="26"/>
      <c r="J181" s="26"/>
    </row>
    <row r="182" spans="3:10" ht="15">
      <c r="C182" s="26"/>
      <c r="D182" s="26"/>
      <c r="E182" s="26"/>
      <c r="F182" s="26"/>
      <c r="G182" s="26"/>
      <c r="H182" s="26"/>
      <c r="I182" s="26"/>
      <c r="J182" s="26"/>
    </row>
    <row r="183" spans="3:10" ht="15">
      <c r="C183" s="26"/>
      <c r="D183" s="26"/>
      <c r="E183" s="26"/>
      <c r="F183" s="26"/>
      <c r="G183" s="26"/>
      <c r="H183" s="26"/>
      <c r="I183" s="26"/>
      <c r="J183" s="26"/>
    </row>
    <row r="184" spans="3:10" ht="15">
      <c r="C184" s="26"/>
      <c r="D184" s="26"/>
      <c r="E184" s="26"/>
      <c r="F184" s="26"/>
      <c r="G184" s="26"/>
      <c r="H184" s="26"/>
      <c r="I184" s="26"/>
      <c r="J184" s="26"/>
    </row>
    <row r="185" spans="3:10" ht="15">
      <c r="C185" s="26"/>
      <c r="D185" s="26"/>
      <c r="E185" s="26"/>
      <c r="F185" s="26"/>
      <c r="G185" s="26"/>
      <c r="H185" s="26"/>
      <c r="I185" s="26"/>
      <c r="J185" s="26"/>
    </row>
    <row r="186" spans="3:10" ht="15">
      <c r="C186" s="26"/>
      <c r="D186" s="26"/>
      <c r="E186" s="26"/>
      <c r="F186" s="26"/>
      <c r="G186" s="26"/>
      <c r="H186" s="26"/>
      <c r="I186" s="26"/>
      <c r="J186" s="26"/>
    </row>
    <row r="187" spans="3:10" ht="15">
      <c r="C187" s="26"/>
      <c r="D187" s="26"/>
      <c r="E187" s="26"/>
      <c r="F187" s="26"/>
      <c r="G187" s="26"/>
      <c r="H187" s="26"/>
      <c r="I187" s="26"/>
      <c r="J187" s="26"/>
    </row>
    <row r="188" spans="3:10" ht="15">
      <c r="C188" s="26"/>
      <c r="D188" s="26"/>
      <c r="E188" s="26"/>
      <c r="F188" s="26"/>
      <c r="G188" s="26"/>
      <c r="H188" s="26"/>
      <c r="I188" s="26"/>
      <c r="J188" s="26"/>
    </row>
    <row r="189" spans="3:10" ht="15">
      <c r="C189" s="26"/>
      <c r="D189" s="26"/>
      <c r="E189" s="26"/>
      <c r="F189" s="26"/>
      <c r="G189" s="26"/>
      <c r="H189" s="26"/>
      <c r="I189" s="26"/>
      <c r="J189" s="26"/>
    </row>
    <row r="190" spans="3:10" ht="15">
      <c r="C190" s="26"/>
      <c r="D190" s="26"/>
      <c r="E190" s="26"/>
      <c r="F190" s="26"/>
      <c r="G190" s="26"/>
      <c r="H190" s="26"/>
      <c r="I190" s="26"/>
      <c r="J190" s="26"/>
    </row>
    <row r="191" spans="3:10" ht="15">
      <c r="C191" s="26"/>
      <c r="D191" s="26"/>
      <c r="E191" s="26"/>
      <c r="F191" s="26"/>
      <c r="G191" s="26"/>
      <c r="H191" s="26"/>
      <c r="I191" s="26"/>
      <c r="J191" s="26"/>
    </row>
    <row r="192" spans="3:10" ht="15">
      <c r="C192" s="26"/>
      <c r="D192" s="26"/>
      <c r="E192" s="26"/>
      <c r="F192" s="26"/>
      <c r="G192" s="26"/>
      <c r="H192" s="26"/>
      <c r="I192" s="26"/>
      <c r="J192" s="26"/>
    </row>
    <row r="193" spans="3:10" ht="15">
      <c r="C193" s="26"/>
      <c r="D193" s="26"/>
      <c r="E193" s="26"/>
      <c r="F193" s="26"/>
      <c r="G193" s="26"/>
      <c r="H193" s="26"/>
      <c r="I193" s="26"/>
      <c r="J193" s="26"/>
    </row>
    <row r="194" spans="3:10" ht="15">
      <c r="C194" s="26"/>
      <c r="D194" s="26"/>
      <c r="E194" s="26"/>
      <c r="F194" s="26"/>
      <c r="G194" s="26"/>
      <c r="H194" s="26"/>
      <c r="I194" s="26"/>
      <c r="J194" s="26"/>
    </row>
    <row r="195" spans="3:10" ht="15">
      <c r="C195" s="26"/>
      <c r="D195" s="26"/>
      <c r="E195" s="26"/>
      <c r="F195" s="26"/>
      <c r="G195" s="26"/>
      <c r="H195" s="26"/>
      <c r="I195" s="26"/>
      <c r="J195" s="26"/>
    </row>
    <row r="196" spans="3:10" ht="15">
      <c r="C196" s="26"/>
      <c r="D196" s="26"/>
      <c r="E196" s="26"/>
      <c r="F196" s="26"/>
      <c r="G196" s="26"/>
      <c r="H196" s="26"/>
      <c r="I196" s="26"/>
      <c r="J196" s="26"/>
    </row>
    <row r="197" spans="3:10" ht="15">
      <c r="C197" s="26"/>
      <c r="D197" s="26"/>
      <c r="E197" s="26"/>
      <c r="F197" s="26"/>
      <c r="G197" s="26"/>
      <c r="H197" s="26"/>
      <c r="I197" s="26"/>
      <c r="J197" s="26"/>
    </row>
    <row r="198" spans="3:10" ht="15">
      <c r="C198" s="26"/>
      <c r="D198" s="26"/>
      <c r="E198" s="26"/>
      <c r="F198" s="26"/>
      <c r="G198" s="26"/>
      <c r="H198" s="26"/>
      <c r="I198" s="26"/>
      <c r="J198" s="26"/>
    </row>
    <row r="199" spans="3:10" ht="15">
      <c r="C199" s="26"/>
      <c r="D199" s="26"/>
      <c r="E199" s="26"/>
      <c r="F199" s="26"/>
      <c r="G199" s="26"/>
      <c r="H199" s="26"/>
      <c r="I199" s="26"/>
      <c r="J199" s="26"/>
    </row>
    <row r="200" spans="3:10" ht="15">
      <c r="C200" s="26"/>
      <c r="D200" s="26"/>
      <c r="E200" s="26"/>
      <c r="F200" s="26"/>
      <c r="G200" s="26"/>
      <c r="H200" s="26"/>
      <c r="I200" s="26"/>
      <c r="J200" s="26"/>
    </row>
    <row r="201" spans="3:10" ht="15">
      <c r="C201" s="26"/>
      <c r="D201" s="26"/>
      <c r="E201" s="26"/>
      <c r="F201" s="26"/>
      <c r="G201" s="26"/>
      <c r="H201" s="26"/>
      <c r="I201" s="26"/>
      <c r="J201" s="26"/>
    </row>
    <row r="202" spans="3:10" ht="15">
      <c r="C202" s="26"/>
      <c r="D202" s="26"/>
      <c r="E202" s="26"/>
      <c r="F202" s="26"/>
      <c r="G202" s="26"/>
      <c r="H202" s="26"/>
      <c r="I202" s="26"/>
      <c r="J202" s="26"/>
    </row>
    <row r="203" spans="3:10" ht="15">
      <c r="C203" s="26"/>
      <c r="D203" s="26"/>
      <c r="E203" s="26"/>
      <c r="F203" s="26"/>
      <c r="G203" s="26"/>
      <c r="H203" s="26"/>
      <c r="I203" s="26"/>
      <c r="J203" s="26"/>
    </row>
    <row r="204" spans="3:10" ht="15">
      <c r="C204" s="26"/>
      <c r="D204" s="26"/>
      <c r="E204" s="26"/>
      <c r="F204" s="26"/>
      <c r="G204" s="26"/>
      <c r="H204" s="26"/>
      <c r="I204" s="26"/>
      <c r="J204" s="26"/>
    </row>
    <row r="205" spans="3:10" ht="15">
      <c r="C205" s="26"/>
      <c r="D205" s="26"/>
      <c r="E205" s="26"/>
      <c r="F205" s="26"/>
      <c r="G205" s="26"/>
      <c r="H205" s="26"/>
      <c r="I205" s="26"/>
      <c r="J205" s="26"/>
    </row>
    <row r="206" spans="3:10" ht="15">
      <c r="C206" s="26"/>
      <c r="D206" s="26"/>
      <c r="E206" s="26"/>
      <c r="F206" s="26"/>
      <c r="G206" s="26"/>
      <c r="H206" s="26"/>
      <c r="I206" s="26"/>
      <c r="J206" s="26"/>
    </row>
    <row r="207" spans="3:10" ht="15">
      <c r="C207" s="26"/>
      <c r="D207" s="26"/>
      <c r="E207" s="26"/>
      <c r="F207" s="26"/>
      <c r="G207" s="26"/>
      <c r="H207" s="26"/>
      <c r="I207" s="26"/>
      <c r="J207" s="26"/>
    </row>
    <row r="208" spans="3:10" ht="15">
      <c r="C208" s="26"/>
      <c r="D208" s="26"/>
      <c r="E208" s="26"/>
      <c r="F208" s="26"/>
      <c r="G208" s="26"/>
      <c r="H208" s="26"/>
      <c r="I208" s="26"/>
      <c r="J208" s="26"/>
    </row>
    <row r="209" spans="3:10" ht="15">
      <c r="C209" s="26"/>
      <c r="D209" s="26"/>
      <c r="E209" s="26"/>
      <c r="F209" s="26"/>
      <c r="G209" s="26"/>
      <c r="H209" s="26"/>
      <c r="I209" s="26"/>
      <c r="J209" s="26"/>
    </row>
    <row r="210" spans="3:10" ht="15">
      <c r="C210" s="26"/>
      <c r="D210" s="26"/>
      <c r="E210" s="26"/>
      <c r="F210" s="26"/>
      <c r="G210" s="26"/>
      <c r="H210" s="26"/>
      <c r="I210" s="26"/>
      <c r="J210" s="26"/>
    </row>
    <row r="211" spans="3:10" ht="15">
      <c r="C211" s="26"/>
      <c r="D211" s="26"/>
      <c r="E211" s="26"/>
      <c r="F211" s="26"/>
      <c r="G211" s="26"/>
      <c r="H211" s="26"/>
      <c r="I211" s="26"/>
      <c r="J211" s="26"/>
    </row>
    <row r="212" spans="3:10" ht="15">
      <c r="C212" s="26"/>
      <c r="D212" s="26"/>
      <c r="E212" s="26"/>
      <c r="F212" s="26"/>
      <c r="G212" s="26"/>
      <c r="H212" s="26"/>
      <c r="I212" s="26"/>
      <c r="J212" s="26"/>
    </row>
    <row r="213" spans="3:10" ht="15">
      <c r="C213" s="26"/>
      <c r="D213" s="26"/>
      <c r="E213" s="26"/>
      <c r="F213" s="26"/>
      <c r="G213" s="26"/>
      <c r="H213" s="26"/>
      <c r="I213" s="26"/>
      <c r="J213" s="26"/>
    </row>
    <row r="214" spans="3:10" ht="15">
      <c r="C214" s="26"/>
      <c r="D214" s="26"/>
      <c r="E214" s="26"/>
      <c r="F214" s="26"/>
      <c r="G214" s="26"/>
      <c r="H214" s="26"/>
      <c r="I214" s="26"/>
      <c r="J214" s="26"/>
    </row>
    <row r="215" spans="3:10" ht="15">
      <c r="C215" s="26"/>
      <c r="D215" s="26"/>
      <c r="E215" s="26"/>
      <c r="F215" s="26"/>
      <c r="G215" s="26"/>
      <c r="H215" s="26"/>
      <c r="I215" s="26"/>
      <c r="J215" s="26"/>
    </row>
    <row r="216" spans="3:10" ht="15">
      <c r="C216" s="26"/>
      <c r="D216" s="26"/>
      <c r="E216" s="26"/>
      <c r="F216" s="26"/>
      <c r="G216" s="26"/>
      <c r="H216" s="26"/>
      <c r="I216" s="26"/>
      <c r="J216" s="26"/>
    </row>
    <row r="217" spans="3:10" ht="15">
      <c r="C217" s="26"/>
      <c r="D217" s="26"/>
      <c r="E217" s="26"/>
      <c r="F217" s="26"/>
      <c r="G217" s="26"/>
      <c r="H217" s="26"/>
      <c r="I217" s="26"/>
      <c r="J217" s="26"/>
    </row>
    <row r="218" spans="3:10" ht="15">
      <c r="C218" s="26"/>
      <c r="D218" s="26"/>
      <c r="E218" s="26"/>
      <c r="F218" s="26"/>
      <c r="G218" s="26"/>
      <c r="H218" s="26"/>
      <c r="I218" s="26"/>
      <c r="J218" s="26"/>
    </row>
    <row r="219" spans="3:10" ht="15">
      <c r="C219" s="26"/>
      <c r="D219" s="26"/>
      <c r="E219" s="26"/>
      <c r="F219" s="26"/>
      <c r="G219" s="26"/>
      <c r="H219" s="26"/>
      <c r="I219" s="26"/>
      <c r="J219" s="26"/>
    </row>
    <row r="220" spans="3:10" ht="15">
      <c r="C220" s="26"/>
      <c r="D220" s="26"/>
      <c r="E220" s="26"/>
      <c r="F220" s="26"/>
      <c r="G220" s="26"/>
      <c r="H220" s="26"/>
      <c r="I220" s="26"/>
      <c r="J220" s="26"/>
    </row>
    <row r="221" spans="3:10" ht="15">
      <c r="C221" s="26"/>
      <c r="D221" s="26"/>
      <c r="E221" s="26"/>
      <c r="F221" s="26"/>
      <c r="G221" s="26"/>
      <c r="H221" s="26"/>
      <c r="I221" s="26"/>
      <c r="J221" s="26"/>
    </row>
    <row r="222" spans="3:10" ht="15">
      <c r="C222" s="26"/>
      <c r="D222" s="26"/>
      <c r="E222" s="26"/>
      <c r="F222" s="26"/>
      <c r="G222" s="26"/>
      <c r="H222" s="26"/>
      <c r="I222" s="26"/>
      <c r="J222" s="26"/>
    </row>
    <row r="223" spans="3:10" ht="15">
      <c r="C223" s="26"/>
      <c r="D223" s="26"/>
      <c r="E223" s="26"/>
      <c r="F223" s="26"/>
      <c r="G223" s="26"/>
      <c r="H223" s="26"/>
      <c r="I223" s="26"/>
      <c r="J223" s="26"/>
    </row>
    <row r="224" spans="3:10" ht="15">
      <c r="C224" s="26"/>
      <c r="D224" s="26"/>
      <c r="E224" s="26"/>
      <c r="F224" s="26"/>
      <c r="G224" s="26"/>
      <c r="H224" s="26"/>
      <c r="I224" s="26"/>
      <c r="J224" s="26"/>
    </row>
    <row r="225" spans="3:10" ht="15">
      <c r="C225" s="26"/>
      <c r="D225" s="26"/>
      <c r="E225" s="26"/>
      <c r="F225" s="26"/>
      <c r="G225" s="26"/>
      <c r="H225" s="26"/>
      <c r="I225" s="26"/>
      <c r="J225" s="26"/>
    </row>
    <row r="226" spans="3:10" ht="15">
      <c r="C226" s="26"/>
      <c r="D226" s="26"/>
      <c r="E226" s="26"/>
      <c r="F226" s="26"/>
      <c r="G226" s="26"/>
      <c r="H226" s="26"/>
      <c r="I226" s="26"/>
      <c r="J226" s="26"/>
    </row>
    <row r="227" spans="3:10" ht="15">
      <c r="C227" s="26"/>
      <c r="D227" s="26"/>
      <c r="E227" s="26"/>
      <c r="F227" s="26"/>
      <c r="G227" s="26"/>
      <c r="H227" s="26"/>
      <c r="I227" s="26"/>
      <c r="J227" s="26"/>
    </row>
    <row r="228" spans="3:10" ht="15">
      <c r="C228" s="26"/>
      <c r="D228" s="26"/>
      <c r="E228" s="26"/>
      <c r="F228" s="26"/>
      <c r="G228" s="26"/>
      <c r="H228" s="26"/>
      <c r="I228" s="26"/>
      <c r="J228" s="26"/>
    </row>
    <row r="229" spans="3:10" ht="15">
      <c r="C229" s="26"/>
      <c r="D229" s="26"/>
      <c r="E229" s="26"/>
      <c r="F229" s="26"/>
      <c r="G229" s="26"/>
      <c r="H229" s="26"/>
      <c r="I229" s="26"/>
      <c r="J229" s="26"/>
    </row>
    <row r="230" spans="3:10" ht="15">
      <c r="C230" s="26"/>
      <c r="D230" s="26"/>
      <c r="E230" s="26"/>
      <c r="F230" s="26"/>
      <c r="G230" s="26"/>
      <c r="H230" s="26"/>
      <c r="I230" s="26"/>
      <c r="J230" s="26"/>
    </row>
    <row r="231" spans="3:10" ht="15">
      <c r="C231" s="26"/>
      <c r="D231" s="26"/>
      <c r="E231" s="26"/>
      <c r="F231" s="26"/>
      <c r="G231" s="26"/>
      <c r="H231" s="26"/>
      <c r="I231" s="26"/>
      <c r="J231" s="26"/>
    </row>
    <row r="232" spans="3:10" ht="15">
      <c r="C232" s="26"/>
      <c r="D232" s="26"/>
      <c r="E232" s="26"/>
      <c r="F232" s="26"/>
      <c r="G232" s="26"/>
      <c r="H232" s="26"/>
      <c r="I232" s="26"/>
      <c r="J232" s="26"/>
    </row>
    <row r="233" spans="3:10" ht="15">
      <c r="C233" s="26"/>
      <c r="D233" s="26"/>
      <c r="E233" s="26"/>
      <c r="F233" s="26"/>
      <c r="G233" s="26"/>
      <c r="H233" s="26"/>
      <c r="I233" s="26"/>
      <c r="J233" s="26"/>
    </row>
    <row r="234" spans="3:10" ht="15">
      <c r="C234" s="26"/>
      <c r="D234" s="26"/>
      <c r="E234" s="26"/>
      <c r="F234" s="26"/>
      <c r="G234" s="26"/>
      <c r="H234" s="26"/>
      <c r="I234" s="26"/>
      <c r="J234" s="26"/>
    </row>
    <row r="235" spans="3:10" ht="15">
      <c r="C235" s="26"/>
      <c r="D235" s="26"/>
      <c r="E235" s="26"/>
      <c r="F235" s="26"/>
      <c r="G235" s="26"/>
      <c r="H235" s="26"/>
      <c r="I235" s="26"/>
      <c r="J235" s="26"/>
    </row>
  </sheetData>
  <sheetProtection/>
  <mergeCells count="62">
    <mergeCell ref="B1:J1"/>
    <mergeCell ref="B2:E2"/>
    <mergeCell ref="F2:J2"/>
    <mergeCell ref="B3:E3"/>
    <mergeCell ref="F3:J3"/>
    <mergeCell ref="B4:E4"/>
    <mergeCell ref="G4:H4"/>
    <mergeCell ref="C5:E5"/>
    <mergeCell ref="F5:J5"/>
    <mergeCell ref="C6:E6"/>
    <mergeCell ref="F6:J6"/>
    <mergeCell ref="C7:E7"/>
    <mergeCell ref="G7:H7"/>
    <mergeCell ref="C8:E8"/>
    <mergeCell ref="F8:J8"/>
    <mergeCell ref="C9:E9"/>
    <mergeCell ref="F9:J9"/>
    <mergeCell ref="C10:E10"/>
    <mergeCell ref="F10:J10"/>
    <mergeCell ref="C11:E11"/>
    <mergeCell ref="F11:J11"/>
    <mergeCell ref="D12:E12"/>
    <mergeCell ref="F12:G12"/>
    <mergeCell ref="H12:I12"/>
    <mergeCell ref="D13:E13"/>
    <mergeCell ref="F13:G13"/>
    <mergeCell ref="H13:I13"/>
    <mergeCell ref="D14:E14"/>
    <mergeCell ref="F14:G14"/>
    <mergeCell ref="H14:I14"/>
    <mergeCell ref="C15:G15"/>
    <mergeCell ref="H15:J15"/>
    <mergeCell ref="C16:G16"/>
    <mergeCell ref="H16:J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B5:B11"/>
    <mergeCell ref="B15:B16"/>
    <mergeCell ref="B17:B30"/>
    <mergeCell ref="C18:C24"/>
    <mergeCell ref="C25:C29"/>
    <mergeCell ref="D18:D19"/>
    <mergeCell ref="D20:D23"/>
    <mergeCell ref="D25:D27"/>
    <mergeCell ref="D28:D29"/>
    <mergeCell ref="H18:H19"/>
    <mergeCell ref="H20:H23"/>
    <mergeCell ref="H25:H27"/>
    <mergeCell ref="H28:H29"/>
    <mergeCell ref="B12:C14"/>
  </mergeCells>
  <dataValidations count="8">
    <dataValidation type="list" allowBlank="1" showInputMessage="1" showErrorMessage="1" sqref="J7">
      <formula1>"□ 因素法与项目法相组合,■ 因素法与项目法相组合"</formula1>
    </dataValidation>
    <dataValidation type="list" allowBlank="1" showInputMessage="1" showErrorMessage="1" sqref="I7">
      <formula1>"□ 据实据效,■ 据实据效"</formula1>
    </dataValidation>
    <dataValidation type="list" allowBlank="1" showInputMessage="1" showErrorMessage="1" sqref="G4:H4">
      <formula1>"□ 民生保障,■ 民生保障"</formula1>
    </dataValidation>
    <dataValidation type="list" allowBlank="1" showInputMessage="1" showErrorMessage="1" sqref="F7">
      <formula1>"□ 因素法,■ 因素法"</formula1>
    </dataValidation>
    <dataValidation type="list" allowBlank="1" showInputMessage="1" showErrorMessage="1" sqref="F4">
      <formula1>"□ 产业发展,■ 产业发展"</formula1>
    </dataValidation>
    <dataValidation type="list" allowBlank="1" showInputMessage="1" showErrorMessage="1" sqref="I4">
      <formula1>"□ 基础设施,■ 基础设施"</formula1>
    </dataValidation>
    <dataValidation type="list" allowBlank="1" showInputMessage="1" showErrorMessage="1" sqref="G7">
      <formula1>"□ 项目法,■ 项目法"</formula1>
    </dataValidation>
    <dataValidation type="list" allowBlank="1" showInputMessage="1" showErrorMessage="1" sqref="J4">
      <formula1>"□ 行政运行,■ 行政运行"</formula1>
    </dataValidation>
  </dataValidations>
  <printOptions horizontalCentered="1"/>
  <pageMargins left="0.1968503937007874" right="0.1968503937007874" top="0.7874015748031497" bottom="0.9842519685039371" header="0.31496062992125984" footer="0.31496062992125984"/>
  <pageSetup fitToHeight="0"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D46"/>
  <sheetViews>
    <sheetView showGridLines="0" showZeros="0" workbookViewId="0" topLeftCell="A21">
      <selection activeCell="A11" sqref="A11:IV1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 min="5" max="7" width="8.66015625" style="0" customWidth="1"/>
  </cols>
  <sheetData>
    <row r="1" spans="1:4" ht="20.25" customHeight="1">
      <c r="A1" s="149"/>
      <c r="B1" s="149"/>
      <c r="C1" s="149"/>
      <c r="D1" s="93" t="s">
        <v>3</v>
      </c>
    </row>
    <row r="2" spans="1:4" ht="20.25" customHeight="1">
      <c r="A2" s="61" t="s">
        <v>4</v>
      </c>
      <c r="B2" s="61"/>
      <c r="C2" s="61"/>
      <c r="D2" s="61"/>
    </row>
    <row r="3" spans="1:4" ht="20.25" customHeight="1">
      <c r="A3" s="62" t="s">
        <v>0</v>
      </c>
      <c r="B3" s="62"/>
      <c r="C3" s="85"/>
      <c r="D3" s="75" t="s">
        <v>5</v>
      </c>
    </row>
    <row r="4" spans="1:4" ht="20.25" customHeight="1">
      <c r="A4" s="151" t="s">
        <v>6</v>
      </c>
      <c r="B4" s="152"/>
      <c r="C4" s="151" t="s">
        <v>7</v>
      </c>
      <c r="D4" s="152"/>
    </row>
    <row r="5" spans="1:4" ht="20.25" customHeight="1">
      <c r="A5" s="154" t="s">
        <v>8</v>
      </c>
      <c r="B5" s="154" t="s">
        <v>9</v>
      </c>
      <c r="C5" s="154" t="s">
        <v>8</v>
      </c>
      <c r="D5" s="176" t="s">
        <v>9</v>
      </c>
    </row>
    <row r="6" spans="1:4" ht="20.25" customHeight="1">
      <c r="A6" s="165" t="s">
        <v>10</v>
      </c>
      <c r="B6" s="200">
        <f>166444.1-148189</f>
        <v>18255.100000000006</v>
      </c>
      <c r="C6" s="165" t="s">
        <v>11</v>
      </c>
      <c r="D6" s="201">
        <v>20</v>
      </c>
    </row>
    <row r="7" spans="1:4" ht="20.25" customHeight="1">
      <c r="A7" s="165" t="s">
        <v>12</v>
      </c>
      <c r="B7" s="202">
        <v>578</v>
      </c>
      <c r="C7" s="165" t="s">
        <v>13</v>
      </c>
      <c r="D7" s="201">
        <v>0</v>
      </c>
    </row>
    <row r="8" spans="1:4" ht="20.25" customHeight="1">
      <c r="A8" s="156" t="s">
        <v>14</v>
      </c>
      <c r="B8" s="200">
        <v>0</v>
      </c>
      <c r="C8" s="203" t="s">
        <v>15</v>
      </c>
      <c r="D8" s="201">
        <v>0</v>
      </c>
    </row>
    <row r="9" spans="1:4" ht="20.25" customHeight="1">
      <c r="A9" s="165" t="s">
        <v>16</v>
      </c>
      <c r="B9" s="204">
        <v>23759.4</v>
      </c>
      <c r="C9" s="165" t="s">
        <v>17</v>
      </c>
      <c r="D9" s="201">
        <v>0</v>
      </c>
    </row>
    <row r="10" spans="1:4" ht="20.25" customHeight="1">
      <c r="A10" s="165" t="s">
        <v>18</v>
      </c>
      <c r="B10" s="200">
        <v>200</v>
      </c>
      <c r="C10" s="165" t="s">
        <v>19</v>
      </c>
      <c r="D10" s="201">
        <v>995.22</v>
      </c>
    </row>
    <row r="11" spans="1:4" ht="20.25" customHeight="1">
      <c r="A11" s="165" t="s">
        <v>20</v>
      </c>
      <c r="B11" s="200">
        <v>27810.63</v>
      </c>
      <c r="C11" s="165" t="s">
        <v>21</v>
      </c>
      <c r="D11" s="201">
        <v>0</v>
      </c>
    </row>
    <row r="12" spans="1:4" ht="20.25" customHeight="1">
      <c r="A12" s="165"/>
      <c r="B12" s="200"/>
      <c r="C12" s="165" t="s">
        <v>22</v>
      </c>
      <c r="D12" s="201">
        <v>0</v>
      </c>
    </row>
    <row r="13" spans="1:4" ht="20.25" customHeight="1">
      <c r="A13" s="159"/>
      <c r="B13" s="201"/>
      <c r="C13" s="165" t="s">
        <v>23</v>
      </c>
      <c r="D13" s="201">
        <f>213947.87-148189</f>
        <v>65758.87</v>
      </c>
    </row>
    <row r="14" spans="1:4" ht="20.25" customHeight="1">
      <c r="A14" s="159"/>
      <c r="B14" s="201"/>
      <c r="C14" s="165" t="s">
        <v>24</v>
      </c>
      <c r="D14" s="201">
        <v>0</v>
      </c>
    </row>
    <row r="15" spans="1:4" ht="20.25" customHeight="1">
      <c r="A15" s="159"/>
      <c r="B15" s="201"/>
      <c r="C15" s="165" t="s">
        <v>25</v>
      </c>
      <c r="D15" s="201">
        <v>2570.38</v>
      </c>
    </row>
    <row r="16" spans="1:4" ht="20.25" customHeight="1">
      <c r="A16" s="159"/>
      <c r="B16" s="201"/>
      <c r="C16" s="165" t="s">
        <v>26</v>
      </c>
      <c r="D16" s="201">
        <v>0</v>
      </c>
    </row>
    <row r="17" spans="1:4" ht="20.25" customHeight="1">
      <c r="A17" s="159"/>
      <c r="B17" s="201"/>
      <c r="C17" s="165" t="s">
        <v>27</v>
      </c>
      <c r="D17" s="201">
        <v>0</v>
      </c>
    </row>
    <row r="18" spans="1:4" ht="20.25" customHeight="1">
      <c r="A18" s="159"/>
      <c r="B18" s="201"/>
      <c r="C18" s="165" t="s">
        <v>28</v>
      </c>
      <c r="D18" s="201">
        <v>0</v>
      </c>
    </row>
    <row r="19" spans="1:4" ht="20.25" customHeight="1">
      <c r="A19" s="159"/>
      <c r="B19" s="201"/>
      <c r="C19" s="165" t="s">
        <v>29</v>
      </c>
      <c r="D19" s="201">
        <v>0</v>
      </c>
    </row>
    <row r="20" spans="1:4" ht="20.25" customHeight="1">
      <c r="A20" s="159"/>
      <c r="B20" s="201"/>
      <c r="C20" s="165" t="s">
        <v>30</v>
      </c>
      <c r="D20" s="201">
        <v>0</v>
      </c>
    </row>
    <row r="21" spans="1:4" ht="20.25" customHeight="1">
      <c r="A21" s="159"/>
      <c r="B21" s="201"/>
      <c r="C21" s="165" t="s">
        <v>31</v>
      </c>
      <c r="D21" s="201">
        <v>0</v>
      </c>
    </row>
    <row r="22" spans="1:4" ht="20.25" customHeight="1">
      <c r="A22" s="159"/>
      <c r="B22" s="201"/>
      <c r="C22" s="165" t="s">
        <v>32</v>
      </c>
      <c r="D22" s="201">
        <v>0</v>
      </c>
    </row>
    <row r="23" spans="1:4" ht="20.25" customHeight="1">
      <c r="A23" s="159"/>
      <c r="B23" s="201"/>
      <c r="C23" s="165" t="s">
        <v>33</v>
      </c>
      <c r="D23" s="201">
        <v>0</v>
      </c>
    </row>
    <row r="24" spans="1:4" ht="20.25" customHeight="1">
      <c r="A24" s="159"/>
      <c r="B24" s="201"/>
      <c r="C24" s="165" t="s">
        <v>34</v>
      </c>
      <c r="D24" s="201">
        <v>0</v>
      </c>
    </row>
    <row r="25" spans="1:4" ht="20.25" customHeight="1">
      <c r="A25" s="159"/>
      <c r="B25" s="201"/>
      <c r="C25" s="165" t="s">
        <v>35</v>
      </c>
      <c r="D25" s="201">
        <v>1109.22</v>
      </c>
    </row>
    <row r="26" spans="1:4" ht="20.25" customHeight="1">
      <c r="A26" s="165"/>
      <c r="B26" s="201"/>
      <c r="C26" s="165" t="s">
        <v>36</v>
      </c>
      <c r="D26" s="201">
        <v>0</v>
      </c>
    </row>
    <row r="27" spans="1:4" ht="20.25" customHeight="1">
      <c r="A27" s="165"/>
      <c r="B27" s="201"/>
      <c r="C27" s="165" t="s">
        <v>37</v>
      </c>
      <c r="D27" s="201">
        <v>0</v>
      </c>
    </row>
    <row r="28" spans="1:4" ht="20.25" customHeight="1">
      <c r="A28" s="165" t="s">
        <v>38</v>
      </c>
      <c r="B28" s="201"/>
      <c r="C28" s="165" t="s">
        <v>39</v>
      </c>
      <c r="D28" s="201">
        <v>0</v>
      </c>
    </row>
    <row r="29" spans="1:4" ht="20.25" customHeight="1">
      <c r="A29" s="165"/>
      <c r="B29" s="201"/>
      <c r="C29" s="165" t="s">
        <v>40</v>
      </c>
      <c r="D29" s="201">
        <v>0</v>
      </c>
    </row>
    <row r="30" spans="1:4" ht="20.25" customHeight="1">
      <c r="A30" s="165"/>
      <c r="B30" s="201"/>
      <c r="C30" s="165" t="s">
        <v>41</v>
      </c>
      <c r="D30" s="201">
        <v>578</v>
      </c>
    </row>
    <row r="31" spans="1:4" ht="20.25" customHeight="1">
      <c r="A31" s="165"/>
      <c r="B31" s="201"/>
      <c r="C31" s="165" t="s">
        <v>42</v>
      </c>
      <c r="D31" s="201">
        <v>0</v>
      </c>
    </row>
    <row r="32" spans="1:4" ht="20.25" customHeight="1">
      <c r="A32" s="165"/>
      <c r="B32" s="201"/>
      <c r="C32" s="165" t="s">
        <v>43</v>
      </c>
      <c r="D32" s="201">
        <v>0</v>
      </c>
    </row>
    <row r="33" spans="1:4" ht="20.25" customHeight="1">
      <c r="A33" s="165"/>
      <c r="B33" s="201"/>
      <c r="C33" s="165" t="s">
        <v>44</v>
      </c>
      <c r="D33" s="201">
        <v>0</v>
      </c>
    </row>
    <row r="34" spans="1:4" ht="20.25" customHeight="1">
      <c r="A34" s="165"/>
      <c r="B34" s="201"/>
      <c r="C34" s="165" t="s">
        <v>45</v>
      </c>
      <c r="D34" s="201">
        <v>0</v>
      </c>
    </row>
    <row r="35" spans="1:4" ht="20.25" customHeight="1">
      <c r="A35" s="165"/>
      <c r="B35" s="201"/>
      <c r="C35" s="165"/>
      <c r="D35" s="205"/>
    </row>
    <row r="36" spans="1:4" ht="20.25" customHeight="1">
      <c r="A36" s="170" t="s">
        <v>46</v>
      </c>
      <c r="B36" s="205">
        <f>SUM(B6:B34)</f>
        <v>70603.13</v>
      </c>
      <c r="C36" s="170" t="s">
        <v>47</v>
      </c>
      <c r="D36" s="205">
        <f>SUM(D6:D34)</f>
        <v>71031.69</v>
      </c>
    </row>
    <row r="37" spans="1:4" ht="20.25" customHeight="1">
      <c r="A37" s="165" t="s">
        <v>48</v>
      </c>
      <c r="B37" s="201">
        <v>0</v>
      </c>
      <c r="C37" s="165" t="s">
        <v>49</v>
      </c>
      <c r="D37" s="201">
        <v>0</v>
      </c>
    </row>
    <row r="38" spans="1:4" ht="20.25" customHeight="1">
      <c r="A38" s="165" t="s">
        <v>50</v>
      </c>
      <c r="B38" s="201">
        <v>428.56</v>
      </c>
      <c r="C38" s="165" t="s">
        <v>51</v>
      </c>
      <c r="D38" s="201">
        <v>0</v>
      </c>
    </row>
    <row r="39" spans="1:4" ht="20.25" customHeight="1">
      <c r="A39" s="165"/>
      <c r="B39" s="201"/>
      <c r="C39" s="165" t="s">
        <v>52</v>
      </c>
      <c r="D39" s="201">
        <v>0</v>
      </c>
    </row>
    <row r="40" spans="1:4" ht="20.25" customHeight="1">
      <c r="A40" s="165"/>
      <c r="B40" s="206"/>
      <c r="C40" s="165"/>
      <c r="D40" s="205"/>
    </row>
    <row r="41" spans="1:4" ht="20.25" customHeight="1">
      <c r="A41" s="170" t="s">
        <v>53</v>
      </c>
      <c r="B41" s="206">
        <f>SUM(B36:B38)</f>
        <v>71031.69</v>
      </c>
      <c r="C41" s="170" t="s">
        <v>54</v>
      </c>
      <c r="D41" s="205">
        <f>SUM(D36,D37,D39)</f>
        <v>71031.69</v>
      </c>
    </row>
    <row r="42" spans="3:4" ht="20.25" customHeight="1">
      <c r="C42" s="207"/>
      <c r="D42" s="149"/>
    </row>
    <row r="46" ht="12.75">
      <c r="C46" s="208"/>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9"/>
  <sheetViews>
    <sheetView showGridLines="0" showZeros="0" workbookViewId="0" topLeftCell="B85">
      <selection activeCell="C11" sqref="C1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11.33203125" style="0" customWidth="1"/>
    <col min="20" max="20" width="10.66015625" style="0" customWidth="1"/>
  </cols>
  <sheetData>
    <row r="1" spans="1:20" ht="19.5" customHeight="1">
      <c r="A1" s="59"/>
      <c r="B1" s="60"/>
      <c r="C1" s="60"/>
      <c r="D1" s="60"/>
      <c r="E1" s="60"/>
      <c r="F1" s="60"/>
      <c r="G1" s="60"/>
      <c r="H1" s="60"/>
      <c r="I1" s="60"/>
      <c r="J1" s="60"/>
      <c r="K1" s="60"/>
      <c r="L1" s="60"/>
      <c r="M1" s="60"/>
      <c r="N1" s="60"/>
      <c r="O1" s="60"/>
      <c r="P1" s="60"/>
      <c r="Q1" s="60"/>
      <c r="R1" s="60"/>
      <c r="S1" s="146"/>
      <c r="T1" s="199" t="s">
        <v>55</v>
      </c>
    </row>
    <row r="2" spans="1:20" ht="19.5" customHeight="1">
      <c r="A2" s="61" t="s">
        <v>56</v>
      </c>
      <c r="B2" s="61"/>
      <c r="C2" s="61"/>
      <c r="D2" s="61"/>
      <c r="E2" s="61"/>
      <c r="F2" s="61"/>
      <c r="G2" s="61"/>
      <c r="H2" s="61"/>
      <c r="I2" s="61"/>
      <c r="J2" s="61"/>
      <c r="K2" s="61"/>
      <c r="L2" s="61"/>
      <c r="M2" s="61"/>
      <c r="N2" s="61"/>
      <c r="O2" s="61"/>
      <c r="P2" s="61"/>
      <c r="Q2" s="61"/>
      <c r="R2" s="61"/>
      <c r="S2" s="61"/>
      <c r="T2" s="61"/>
    </row>
    <row r="3" spans="1:20" ht="19.5" customHeight="1">
      <c r="A3" s="62" t="s">
        <v>0</v>
      </c>
      <c r="B3" s="63"/>
      <c r="C3" s="63"/>
      <c r="D3" s="63"/>
      <c r="E3" s="63"/>
      <c r="F3" s="86"/>
      <c r="G3" s="86"/>
      <c r="H3" s="86"/>
      <c r="I3" s="86"/>
      <c r="J3" s="137"/>
      <c r="K3" s="137"/>
      <c r="L3" s="137"/>
      <c r="M3" s="137"/>
      <c r="N3" s="137"/>
      <c r="O3" s="137"/>
      <c r="P3" s="137"/>
      <c r="Q3" s="137"/>
      <c r="R3" s="137"/>
      <c r="S3" s="125"/>
      <c r="T3" s="75" t="s">
        <v>5</v>
      </c>
    </row>
    <row r="4" spans="1:20" ht="19.5" customHeight="1">
      <c r="A4" s="64" t="s">
        <v>57</v>
      </c>
      <c r="B4" s="65"/>
      <c r="C4" s="65"/>
      <c r="D4" s="65"/>
      <c r="E4" s="66"/>
      <c r="F4" s="120" t="s">
        <v>58</v>
      </c>
      <c r="G4" s="77" t="s">
        <v>59</v>
      </c>
      <c r="H4" s="79" t="s">
        <v>60</v>
      </c>
      <c r="I4" s="79" t="s">
        <v>61</v>
      </c>
      <c r="J4" s="79" t="s">
        <v>62</v>
      </c>
      <c r="K4" s="79" t="s">
        <v>63</v>
      </c>
      <c r="L4" s="79"/>
      <c r="M4" s="196" t="s">
        <v>64</v>
      </c>
      <c r="N4" s="132" t="s">
        <v>65</v>
      </c>
      <c r="O4" s="133"/>
      <c r="P4" s="133"/>
      <c r="Q4" s="133"/>
      <c r="R4" s="134"/>
      <c r="S4" s="120" t="s">
        <v>66</v>
      </c>
      <c r="T4" s="79" t="s">
        <v>67</v>
      </c>
    </row>
    <row r="5" spans="1:20" ht="19.5" customHeight="1">
      <c r="A5" s="64" t="s">
        <v>68</v>
      </c>
      <c r="B5" s="65"/>
      <c r="C5" s="66"/>
      <c r="D5" s="116" t="s">
        <v>69</v>
      </c>
      <c r="E5" s="78" t="s">
        <v>70</v>
      </c>
      <c r="F5" s="79"/>
      <c r="G5" s="77"/>
      <c r="H5" s="79"/>
      <c r="I5" s="79"/>
      <c r="J5" s="79"/>
      <c r="K5" s="194" t="s">
        <v>71</v>
      </c>
      <c r="L5" s="79" t="s">
        <v>72</v>
      </c>
      <c r="M5" s="197"/>
      <c r="N5" s="128" t="s">
        <v>73</v>
      </c>
      <c r="O5" s="128" t="s">
        <v>74</v>
      </c>
      <c r="P5" s="128" t="s">
        <v>75</v>
      </c>
      <c r="Q5" s="128" t="s">
        <v>76</v>
      </c>
      <c r="R5" s="128" t="s">
        <v>77</v>
      </c>
      <c r="S5" s="79"/>
      <c r="T5" s="79"/>
    </row>
    <row r="6" spans="1:20" ht="30.75" customHeight="1">
      <c r="A6" s="69" t="s">
        <v>78</v>
      </c>
      <c r="B6" s="68" t="s">
        <v>79</v>
      </c>
      <c r="C6" s="70" t="s">
        <v>80</v>
      </c>
      <c r="D6" s="80"/>
      <c r="E6" s="80"/>
      <c r="F6" s="81"/>
      <c r="G6" s="82"/>
      <c r="H6" s="81"/>
      <c r="I6" s="81"/>
      <c r="J6" s="81"/>
      <c r="K6" s="195"/>
      <c r="L6" s="81"/>
      <c r="M6" s="198"/>
      <c r="N6" s="81"/>
      <c r="O6" s="81"/>
      <c r="P6" s="81"/>
      <c r="Q6" s="81"/>
      <c r="R6" s="81"/>
      <c r="S6" s="81"/>
      <c r="T6" s="81"/>
    </row>
    <row r="7" spans="1:20" ht="19.5" customHeight="1">
      <c r="A7" s="72" t="s">
        <v>38</v>
      </c>
      <c r="B7" s="72" t="s">
        <v>38</v>
      </c>
      <c r="C7" s="72" t="s">
        <v>38</v>
      </c>
      <c r="D7" s="72" t="s">
        <v>38</v>
      </c>
      <c r="E7" s="72" t="s">
        <v>58</v>
      </c>
      <c r="F7" s="91">
        <f>SUM(G7:T7)</f>
        <v>71031.69</v>
      </c>
      <c r="G7" s="91">
        <f>G9+G22+G33+G41+G50+G64+G75+G90</f>
        <v>428.56000000000006</v>
      </c>
      <c r="H7" s="91">
        <f aca="true" t="shared" si="0" ref="H7:T7">H9+H22+H33+H41+H50+H64+H75+H90</f>
        <v>18255.1</v>
      </c>
      <c r="I7" s="91">
        <f t="shared" si="0"/>
        <v>578</v>
      </c>
      <c r="J7" s="91">
        <f t="shared" si="0"/>
        <v>0</v>
      </c>
      <c r="K7" s="91">
        <f t="shared" si="0"/>
        <v>23759.4</v>
      </c>
      <c r="L7" s="91">
        <f t="shared" si="0"/>
        <v>0</v>
      </c>
      <c r="M7" s="91">
        <f t="shared" si="0"/>
        <v>200</v>
      </c>
      <c r="N7" s="91">
        <f t="shared" si="0"/>
        <v>0</v>
      </c>
      <c r="O7" s="91">
        <f t="shared" si="0"/>
        <v>0</v>
      </c>
      <c r="P7" s="91">
        <f t="shared" si="0"/>
        <v>0</v>
      </c>
      <c r="Q7" s="91">
        <f t="shared" si="0"/>
        <v>0</v>
      </c>
      <c r="R7" s="91">
        <f t="shared" si="0"/>
        <v>0</v>
      </c>
      <c r="S7" s="91">
        <f t="shared" si="0"/>
        <v>27810.63</v>
      </c>
      <c r="T7" s="83">
        <f t="shared" si="0"/>
        <v>0</v>
      </c>
    </row>
    <row r="8" spans="1:20" ht="19.5" customHeight="1">
      <c r="A8" s="72" t="s">
        <v>38</v>
      </c>
      <c r="B8" s="72" t="s">
        <v>38</v>
      </c>
      <c r="C8" s="72" t="s">
        <v>38</v>
      </c>
      <c r="D8" s="72" t="s">
        <v>38</v>
      </c>
      <c r="E8" s="72" t="s">
        <v>81</v>
      </c>
      <c r="F8" s="91">
        <f aca="true" t="shared" si="1" ref="F8:F71">SUM(G8:T8)</f>
        <v>29512.88</v>
      </c>
      <c r="G8" s="91">
        <v>52.38</v>
      </c>
      <c r="H8" s="91">
        <f>H9</f>
        <v>3631.5</v>
      </c>
      <c r="I8" s="91">
        <v>0</v>
      </c>
      <c r="J8" s="83">
        <v>0</v>
      </c>
      <c r="K8" s="84">
        <v>0</v>
      </c>
      <c r="L8" s="91">
        <v>0</v>
      </c>
      <c r="M8" s="83">
        <v>0</v>
      </c>
      <c r="N8" s="84">
        <f aca="true" t="shared" si="2" ref="N8:N37">SUM(O8:R8)</f>
        <v>0</v>
      </c>
      <c r="O8" s="91">
        <v>0</v>
      </c>
      <c r="P8" s="91">
        <v>0</v>
      </c>
      <c r="Q8" s="91">
        <v>0</v>
      </c>
      <c r="R8" s="83">
        <v>0</v>
      </c>
      <c r="S8" s="84">
        <v>25829</v>
      </c>
      <c r="T8" s="83">
        <v>0</v>
      </c>
    </row>
    <row r="9" spans="1:20" ht="19.5" customHeight="1">
      <c r="A9" s="72" t="s">
        <v>38</v>
      </c>
      <c r="B9" s="72" t="s">
        <v>38</v>
      </c>
      <c r="C9" s="72" t="s">
        <v>38</v>
      </c>
      <c r="D9" s="72" t="s">
        <v>38</v>
      </c>
      <c r="E9" s="72" t="s">
        <v>82</v>
      </c>
      <c r="F9" s="91">
        <f t="shared" si="1"/>
        <v>29512.88</v>
      </c>
      <c r="G9" s="91">
        <v>52.38</v>
      </c>
      <c r="H9" s="91">
        <f>SUM(H10:H20)</f>
        <v>3631.5</v>
      </c>
      <c r="I9" s="91">
        <v>0</v>
      </c>
      <c r="J9" s="83">
        <v>0</v>
      </c>
      <c r="K9" s="84">
        <v>0</v>
      </c>
      <c r="L9" s="91">
        <v>0</v>
      </c>
      <c r="M9" s="83">
        <v>0</v>
      </c>
      <c r="N9" s="84">
        <f t="shared" si="2"/>
        <v>0</v>
      </c>
      <c r="O9" s="91">
        <v>0</v>
      </c>
      <c r="P9" s="91">
        <v>0</v>
      </c>
      <c r="Q9" s="91">
        <v>0</v>
      </c>
      <c r="R9" s="83">
        <v>0</v>
      </c>
      <c r="S9" s="84">
        <v>25829</v>
      </c>
      <c r="T9" s="83">
        <v>0</v>
      </c>
    </row>
    <row r="10" spans="1:20" ht="19.5" customHeight="1">
      <c r="A10" s="72" t="s">
        <v>83</v>
      </c>
      <c r="B10" s="72" t="s">
        <v>84</v>
      </c>
      <c r="C10" s="72" t="s">
        <v>85</v>
      </c>
      <c r="D10" s="72" t="s">
        <v>86</v>
      </c>
      <c r="E10" s="72" t="s">
        <v>87</v>
      </c>
      <c r="F10" s="91">
        <f t="shared" si="1"/>
        <v>20</v>
      </c>
      <c r="G10" s="91">
        <v>0</v>
      </c>
      <c r="H10" s="91">
        <v>20</v>
      </c>
      <c r="I10" s="91">
        <v>0</v>
      </c>
      <c r="J10" s="83">
        <v>0</v>
      </c>
      <c r="K10" s="84">
        <v>0</v>
      </c>
      <c r="L10" s="91">
        <v>0</v>
      </c>
      <c r="M10" s="83">
        <v>0</v>
      </c>
      <c r="N10" s="84">
        <f t="shared" si="2"/>
        <v>0</v>
      </c>
      <c r="O10" s="91">
        <v>0</v>
      </c>
      <c r="P10" s="91">
        <v>0</v>
      </c>
      <c r="Q10" s="91">
        <v>0</v>
      </c>
      <c r="R10" s="83">
        <v>0</v>
      </c>
      <c r="S10" s="84">
        <v>0</v>
      </c>
      <c r="T10" s="83">
        <v>0</v>
      </c>
    </row>
    <row r="11" spans="1:20" ht="19.5" customHeight="1">
      <c r="A11" s="72" t="s">
        <v>88</v>
      </c>
      <c r="B11" s="72" t="s">
        <v>89</v>
      </c>
      <c r="C11" s="72" t="s">
        <v>90</v>
      </c>
      <c r="D11" s="72" t="s">
        <v>86</v>
      </c>
      <c r="E11" s="72" t="s">
        <v>91</v>
      </c>
      <c r="F11" s="91">
        <f t="shared" si="1"/>
        <v>740.92</v>
      </c>
      <c r="G11" s="91">
        <v>0</v>
      </c>
      <c r="H11" s="91">
        <v>135.92</v>
      </c>
      <c r="I11" s="91">
        <v>0</v>
      </c>
      <c r="J11" s="83">
        <v>0</v>
      </c>
      <c r="K11" s="84">
        <v>0</v>
      </c>
      <c r="L11" s="91">
        <v>0</v>
      </c>
      <c r="M11" s="83">
        <v>0</v>
      </c>
      <c r="N11" s="84">
        <f t="shared" si="2"/>
        <v>0</v>
      </c>
      <c r="O11" s="91">
        <v>0</v>
      </c>
      <c r="P11" s="91">
        <v>0</v>
      </c>
      <c r="Q11" s="91">
        <v>0</v>
      </c>
      <c r="R11" s="83">
        <v>0</v>
      </c>
      <c r="S11" s="84">
        <v>605</v>
      </c>
      <c r="T11" s="83">
        <v>0</v>
      </c>
    </row>
    <row r="12" spans="1:20" ht="19.5" customHeight="1">
      <c r="A12" s="72" t="s">
        <v>92</v>
      </c>
      <c r="B12" s="72" t="s">
        <v>93</v>
      </c>
      <c r="C12" s="72" t="s">
        <v>93</v>
      </c>
      <c r="D12" s="72" t="s">
        <v>86</v>
      </c>
      <c r="E12" s="72" t="s">
        <v>94</v>
      </c>
      <c r="F12" s="91">
        <f t="shared" si="1"/>
        <v>100.59</v>
      </c>
      <c r="G12" s="91">
        <v>0</v>
      </c>
      <c r="H12" s="91">
        <v>100.59</v>
      </c>
      <c r="I12" s="91">
        <v>0</v>
      </c>
      <c r="J12" s="83">
        <v>0</v>
      </c>
      <c r="K12" s="84">
        <v>0</v>
      </c>
      <c r="L12" s="91">
        <v>0</v>
      </c>
      <c r="M12" s="83">
        <v>0</v>
      </c>
      <c r="N12" s="84">
        <f t="shared" si="2"/>
        <v>0</v>
      </c>
      <c r="O12" s="91">
        <v>0</v>
      </c>
      <c r="P12" s="91">
        <v>0</v>
      </c>
      <c r="Q12" s="91">
        <v>0</v>
      </c>
      <c r="R12" s="83">
        <v>0</v>
      </c>
      <c r="S12" s="84">
        <v>0</v>
      </c>
      <c r="T12" s="83">
        <v>0</v>
      </c>
    </row>
    <row r="13" spans="1:20" ht="19.5" customHeight="1">
      <c r="A13" s="72" t="s">
        <v>92</v>
      </c>
      <c r="B13" s="72" t="s">
        <v>95</v>
      </c>
      <c r="C13" s="72" t="s">
        <v>84</v>
      </c>
      <c r="D13" s="72" t="s">
        <v>86</v>
      </c>
      <c r="E13" s="72" t="s">
        <v>96</v>
      </c>
      <c r="F13" s="91">
        <f t="shared" si="1"/>
        <v>1288.45</v>
      </c>
      <c r="G13" s="91">
        <v>1</v>
      </c>
      <c r="H13" s="91">
        <v>1287.45</v>
      </c>
      <c r="I13" s="91">
        <v>0</v>
      </c>
      <c r="J13" s="83">
        <v>0</v>
      </c>
      <c r="K13" s="84">
        <v>0</v>
      </c>
      <c r="L13" s="91">
        <v>0</v>
      </c>
      <c r="M13" s="83">
        <v>0</v>
      </c>
      <c r="N13" s="84">
        <f t="shared" si="2"/>
        <v>0</v>
      </c>
      <c r="O13" s="91">
        <v>0</v>
      </c>
      <c r="P13" s="91">
        <v>0</v>
      </c>
      <c r="Q13" s="91">
        <v>0</v>
      </c>
      <c r="R13" s="83">
        <v>0</v>
      </c>
      <c r="S13" s="84">
        <v>0</v>
      </c>
      <c r="T13" s="83">
        <v>0</v>
      </c>
    </row>
    <row r="14" spans="1:20" ht="19.5" customHeight="1">
      <c r="A14" s="72" t="s">
        <v>92</v>
      </c>
      <c r="B14" s="72" t="s">
        <v>95</v>
      </c>
      <c r="C14" s="72" t="s">
        <v>85</v>
      </c>
      <c r="D14" s="72" t="s">
        <v>86</v>
      </c>
      <c r="E14" s="72" t="s">
        <v>87</v>
      </c>
      <c r="F14" s="91">
        <f t="shared" si="1"/>
        <v>1091.8200000000002</v>
      </c>
      <c r="G14" s="91">
        <v>49.38</v>
      </c>
      <c r="H14" s="91">
        <v>1042.44</v>
      </c>
      <c r="I14" s="91">
        <v>0</v>
      </c>
      <c r="J14" s="83">
        <v>0</v>
      </c>
      <c r="K14" s="84">
        <v>0</v>
      </c>
      <c r="L14" s="91">
        <v>0</v>
      </c>
      <c r="M14" s="83">
        <v>0</v>
      </c>
      <c r="N14" s="84">
        <f t="shared" si="2"/>
        <v>0</v>
      </c>
      <c r="O14" s="91">
        <v>0</v>
      </c>
      <c r="P14" s="91">
        <v>0</v>
      </c>
      <c r="Q14" s="91">
        <v>0</v>
      </c>
      <c r="R14" s="83">
        <v>0</v>
      </c>
      <c r="S14" s="84">
        <v>0</v>
      </c>
      <c r="T14" s="83">
        <v>0</v>
      </c>
    </row>
    <row r="15" spans="1:20" ht="19.5" customHeight="1">
      <c r="A15" s="72" t="s">
        <v>92</v>
      </c>
      <c r="B15" s="72" t="s">
        <v>95</v>
      </c>
      <c r="C15" s="72" t="s">
        <v>97</v>
      </c>
      <c r="D15" s="72" t="s">
        <v>86</v>
      </c>
      <c r="E15" s="72" t="s">
        <v>98</v>
      </c>
      <c r="F15" s="91">
        <f t="shared" si="1"/>
        <v>750</v>
      </c>
      <c r="G15" s="91">
        <v>0</v>
      </c>
      <c r="H15" s="91">
        <v>750</v>
      </c>
      <c r="I15" s="91">
        <v>0</v>
      </c>
      <c r="J15" s="83">
        <v>0</v>
      </c>
      <c r="K15" s="84">
        <v>0</v>
      </c>
      <c r="L15" s="91">
        <v>0</v>
      </c>
      <c r="M15" s="83">
        <v>0</v>
      </c>
      <c r="N15" s="84">
        <f t="shared" si="2"/>
        <v>0</v>
      </c>
      <c r="O15" s="91">
        <v>0</v>
      </c>
      <c r="P15" s="91">
        <v>0</v>
      </c>
      <c r="Q15" s="91">
        <v>0</v>
      </c>
      <c r="R15" s="83">
        <v>0</v>
      </c>
      <c r="S15" s="84">
        <v>0</v>
      </c>
      <c r="T15" s="83">
        <v>0</v>
      </c>
    </row>
    <row r="16" spans="1:20" ht="19.5" customHeight="1">
      <c r="A16" s="72" t="s">
        <v>92</v>
      </c>
      <c r="B16" s="72" t="s">
        <v>95</v>
      </c>
      <c r="C16" s="72" t="s">
        <v>99</v>
      </c>
      <c r="D16" s="72" t="s">
        <v>86</v>
      </c>
      <c r="E16" s="72" t="s">
        <v>100</v>
      </c>
      <c r="F16" s="91">
        <f t="shared" si="1"/>
        <v>25224</v>
      </c>
      <c r="G16" s="91">
        <v>0</v>
      </c>
      <c r="H16" s="91">
        <v>0</v>
      </c>
      <c r="I16" s="91">
        <v>0</v>
      </c>
      <c r="J16" s="83">
        <v>0</v>
      </c>
      <c r="K16" s="84">
        <v>0</v>
      </c>
      <c r="L16" s="91">
        <v>0</v>
      </c>
      <c r="M16" s="83">
        <v>0</v>
      </c>
      <c r="N16" s="84">
        <f t="shared" si="2"/>
        <v>0</v>
      </c>
      <c r="O16" s="91">
        <v>0</v>
      </c>
      <c r="P16" s="91">
        <v>0</v>
      </c>
      <c r="Q16" s="91">
        <v>0</v>
      </c>
      <c r="R16" s="83">
        <v>0</v>
      </c>
      <c r="S16" s="84">
        <v>25224</v>
      </c>
      <c r="T16" s="83">
        <v>0</v>
      </c>
    </row>
    <row r="17" spans="1:20" ht="19.5" customHeight="1">
      <c r="A17" s="72" t="s">
        <v>101</v>
      </c>
      <c r="B17" s="72" t="s">
        <v>102</v>
      </c>
      <c r="C17" s="72" t="s">
        <v>84</v>
      </c>
      <c r="D17" s="72" t="s">
        <v>86</v>
      </c>
      <c r="E17" s="72" t="s">
        <v>103</v>
      </c>
      <c r="F17" s="91">
        <f t="shared" si="1"/>
        <v>71.12</v>
      </c>
      <c r="G17" s="91">
        <v>0</v>
      </c>
      <c r="H17" s="91">
        <v>71.12</v>
      </c>
      <c r="I17" s="91">
        <v>0</v>
      </c>
      <c r="J17" s="83">
        <v>0</v>
      </c>
      <c r="K17" s="84">
        <v>0</v>
      </c>
      <c r="L17" s="91">
        <v>0</v>
      </c>
      <c r="M17" s="83">
        <v>0</v>
      </c>
      <c r="N17" s="84">
        <f t="shared" si="2"/>
        <v>0</v>
      </c>
      <c r="O17" s="91">
        <v>0</v>
      </c>
      <c r="P17" s="91">
        <v>0</v>
      </c>
      <c r="Q17" s="91">
        <v>0</v>
      </c>
      <c r="R17" s="83">
        <v>0</v>
      </c>
      <c r="S17" s="84">
        <v>0</v>
      </c>
      <c r="T17" s="83">
        <v>0</v>
      </c>
    </row>
    <row r="18" spans="1:20" ht="19.5" customHeight="1">
      <c r="A18" s="72" t="s">
        <v>101</v>
      </c>
      <c r="B18" s="72" t="s">
        <v>102</v>
      </c>
      <c r="C18" s="72" t="s">
        <v>90</v>
      </c>
      <c r="D18" s="72" t="s">
        <v>86</v>
      </c>
      <c r="E18" s="72" t="s">
        <v>104</v>
      </c>
      <c r="F18" s="91">
        <f t="shared" si="1"/>
        <v>11.96</v>
      </c>
      <c r="G18" s="91">
        <v>0</v>
      </c>
      <c r="H18" s="91">
        <v>11.96</v>
      </c>
      <c r="I18" s="91">
        <v>0</v>
      </c>
      <c r="J18" s="83">
        <v>0</v>
      </c>
      <c r="K18" s="84">
        <v>0</v>
      </c>
      <c r="L18" s="91">
        <v>0</v>
      </c>
      <c r="M18" s="83">
        <v>0</v>
      </c>
      <c r="N18" s="84">
        <f t="shared" si="2"/>
        <v>0</v>
      </c>
      <c r="O18" s="91">
        <v>0</v>
      </c>
      <c r="P18" s="91">
        <v>0</v>
      </c>
      <c r="Q18" s="91">
        <v>0</v>
      </c>
      <c r="R18" s="83">
        <v>0</v>
      </c>
      <c r="S18" s="84">
        <v>0</v>
      </c>
      <c r="T18" s="83">
        <v>0</v>
      </c>
    </row>
    <row r="19" spans="1:20" ht="19.5" customHeight="1">
      <c r="A19" s="72" t="s">
        <v>105</v>
      </c>
      <c r="B19" s="72" t="s">
        <v>85</v>
      </c>
      <c r="C19" s="72" t="s">
        <v>84</v>
      </c>
      <c r="D19" s="72" t="s">
        <v>86</v>
      </c>
      <c r="E19" s="72" t="s">
        <v>106</v>
      </c>
      <c r="F19" s="91">
        <f t="shared" si="1"/>
        <v>94.83</v>
      </c>
      <c r="G19" s="91">
        <v>0</v>
      </c>
      <c r="H19" s="91">
        <v>94.83</v>
      </c>
      <c r="I19" s="91">
        <v>0</v>
      </c>
      <c r="J19" s="83">
        <v>0</v>
      </c>
      <c r="K19" s="84">
        <v>0</v>
      </c>
      <c r="L19" s="91">
        <v>0</v>
      </c>
      <c r="M19" s="83">
        <v>0</v>
      </c>
      <c r="N19" s="84">
        <f t="shared" si="2"/>
        <v>0</v>
      </c>
      <c r="O19" s="91">
        <v>0</v>
      </c>
      <c r="P19" s="91">
        <v>0</v>
      </c>
      <c r="Q19" s="91">
        <v>0</v>
      </c>
      <c r="R19" s="83">
        <v>0</v>
      </c>
      <c r="S19" s="84">
        <v>0</v>
      </c>
      <c r="T19" s="83">
        <v>0</v>
      </c>
    </row>
    <row r="20" spans="1:20" ht="19.5" customHeight="1">
      <c r="A20" s="72" t="s">
        <v>105</v>
      </c>
      <c r="B20" s="72" t="s">
        <v>85</v>
      </c>
      <c r="C20" s="72" t="s">
        <v>90</v>
      </c>
      <c r="D20" s="72" t="s">
        <v>86</v>
      </c>
      <c r="E20" s="72" t="s">
        <v>107</v>
      </c>
      <c r="F20" s="91">
        <f t="shared" si="1"/>
        <v>117.19</v>
      </c>
      <c r="G20" s="91">
        <v>0</v>
      </c>
      <c r="H20" s="91">
        <v>117.19</v>
      </c>
      <c r="I20" s="91">
        <v>0</v>
      </c>
      <c r="J20" s="83">
        <v>0</v>
      </c>
      <c r="K20" s="84">
        <v>0</v>
      </c>
      <c r="L20" s="91">
        <v>0</v>
      </c>
      <c r="M20" s="83">
        <v>0</v>
      </c>
      <c r="N20" s="84">
        <f t="shared" si="2"/>
        <v>0</v>
      </c>
      <c r="O20" s="91">
        <v>0</v>
      </c>
      <c r="P20" s="91">
        <v>0</v>
      </c>
      <c r="Q20" s="91">
        <v>0</v>
      </c>
      <c r="R20" s="83">
        <v>0</v>
      </c>
      <c r="S20" s="84">
        <v>0</v>
      </c>
      <c r="T20" s="83">
        <v>0</v>
      </c>
    </row>
    <row r="21" spans="1:20" ht="19.5" customHeight="1">
      <c r="A21" s="72" t="s">
        <v>38</v>
      </c>
      <c r="B21" s="72" t="s">
        <v>38</v>
      </c>
      <c r="C21" s="72" t="s">
        <v>38</v>
      </c>
      <c r="D21" s="72" t="s">
        <v>38</v>
      </c>
      <c r="E21" s="72" t="s">
        <v>108</v>
      </c>
      <c r="F21" s="91">
        <f t="shared" si="1"/>
        <v>1787.03</v>
      </c>
      <c r="G21" s="91">
        <v>240.58</v>
      </c>
      <c r="H21" s="91">
        <v>411.77</v>
      </c>
      <c r="I21" s="91">
        <v>0</v>
      </c>
      <c r="J21" s="83">
        <v>0</v>
      </c>
      <c r="K21" s="84">
        <v>0</v>
      </c>
      <c r="L21" s="91">
        <v>0</v>
      </c>
      <c r="M21" s="83">
        <v>200</v>
      </c>
      <c r="N21" s="84">
        <f t="shared" si="2"/>
        <v>0</v>
      </c>
      <c r="O21" s="91">
        <v>0</v>
      </c>
      <c r="P21" s="91">
        <v>0</v>
      </c>
      <c r="Q21" s="91">
        <v>0</v>
      </c>
      <c r="R21" s="83">
        <v>0</v>
      </c>
      <c r="S21" s="84">
        <v>934.68</v>
      </c>
      <c r="T21" s="83">
        <v>0</v>
      </c>
    </row>
    <row r="22" spans="1:20" ht="19.5" customHeight="1">
      <c r="A22" s="72" t="s">
        <v>38</v>
      </c>
      <c r="B22" s="72" t="s">
        <v>38</v>
      </c>
      <c r="C22" s="72" t="s">
        <v>38</v>
      </c>
      <c r="D22" s="72" t="s">
        <v>38</v>
      </c>
      <c r="E22" s="72" t="s">
        <v>109</v>
      </c>
      <c r="F22" s="91">
        <f t="shared" si="1"/>
        <v>1787.03</v>
      </c>
      <c r="G22" s="91">
        <v>240.58</v>
      </c>
      <c r="H22" s="91">
        <v>411.77</v>
      </c>
      <c r="I22" s="91">
        <v>0</v>
      </c>
      <c r="J22" s="83">
        <v>0</v>
      </c>
      <c r="K22" s="84">
        <v>0</v>
      </c>
      <c r="L22" s="91">
        <v>0</v>
      </c>
      <c r="M22" s="83">
        <v>200</v>
      </c>
      <c r="N22" s="84">
        <f t="shared" si="2"/>
        <v>0</v>
      </c>
      <c r="O22" s="91">
        <v>0</v>
      </c>
      <c r="P22" s="91">
        <v>0</v>
      </c>
      <c r="Q22" s="91">
        <v>0</v>
      </c>
      <c r="R22" s="83">
        <v>0</v>
      </c>
      <c r="S22" s="84">
        <v>934.68</v>
      </c>
      <c r="T22" s="83">
        <v>0</v>
      </c>
    </row>
    <row r="23" spans="1:20" ht="19.5" customHeight="1">
      <c r="A23" s="72" t="s">
        <v>88</v>
      </c>
      <c r="B23" s="72" t="s">
        <v>89</v>
      </c>
      <c r="C23" s="72" t="s">
        <v>90</v>
      </c>
      <c r="D23" s="72" t="s">
        <v>110</v>
      </c>
      <c r="E23" s="72" t="s">
        <v>91</v>
      </c>
      <c r="F23" s="91">
        <f t="shared" si="1"/>
        <v>105</v>
      </c>
      <c r="G23" s="91">
        <v>0</v>
      </c>
      <c r="H23" s="91">
        <v>0</v>
      </c>
      <c r="I23" s="91">
        <v>0</v>
      </c>
      <c r="J23" s="83">
        <v>0</v>
      </c>
      <c r="K23" s="84">
        <v>0</v>
      </c>
      <c r="L23" s="91">
        <v>0</v>
      </c>
      <c r="M23" s="83">
        <v>0</v>
      </c>
      <c r="N23" s="84">
        <f t="shared" si="2"/>
        <v>0</v>
      </c>
      <c r="O23" s="91">
        <v>0</v>
      </c>
      <c r="P23" s="91">
        <v>0</v>
      </c>
      <c r="Q23" s="91">
        <v>0</v>
      </c>
      <c r="R23" s="83">
        <v>0</v>
      </c>
      <c r="S23" s="84">
        <v>105</v>
      </c>
      <c r="T23" s="83">
        <v>0</v>
      </c>
    </row>
    <row r="24" spans="1:20" ht="19.5" customHeight="1">
      <c r="A24" s="72" t="s">
        <v>92</v>
      </c>
      <c r="B24" s="72" t="s">
        <v>93</v>
      </c>
      <c r="C24" s="72" t="s">
        <v>93</v>
      </c>
      <c r="D24" s="72" t="s">
        <v>110</v>
      </c>
      <c r="E24" s="72" t="s">
        <v>94</v>
      </c>
      <c r="F24" s="91">
        <f t="shared" si="1"/>
        <v>82.30000000000001</v>
      </c>
      <c r="G24" s="91">
        <v>0</v>
      </c>
      <c r="H24" s="91">
        <v>30.92</v>
      </c>
      <c r="I24" s="91">
        <v>0</v>
      </c>
      <c r="J24" s="83">
        <v>0</v>
      </c>
      <c r="K24" s="84">
        <v>0</v>
      </c>
      <c r="L24" s="91">
        <v>0</v>
      </c>
      <c r="M24" s="83">
        <v>0</v>
      </c>
      <c r="N24" s="84">
        <f t="shared" si="2"/>
        <v>0</v>
      </c>
      <c r="O24" s="91">
        <v>0</v>
      </c>
      <c r="P24" s="91">
        <v>0</v>
      </c>
      <c r="Q24" s="91">
        <v>0</v>
      </c>
      <c r="R24" s="83">
        <v>0</v>
      </c>
      <c r="S24" s="84">
        <v>51.38</v>
      </c>
      <c r="T24" s="83">
        <v>0</v>
      </c>
    </row>
    <row r="25" spans="1:20" ht="19.5" customHeight="1">
      <c r="A25" s="72" t="s">
        <v>92</v>
      </c>
      <c r="B25" s="72" t="s">
        <v>93</v>
      </c>
      <c r="C25" s="72" t="s">
        <v>111</v>
      </c>
      <c r="D25" s="72" t="s">
        <v>110</v>
      </c>
      <c r="E25" s="72" t="s">
        <v>112</v>
      </c>
      <c r="F25" s="91">
        <f t="shared" si="1"/>
        <v>47.709999999999994</v>
      </c>
      <c r="G25" s="91">
        <v>0</v>
      </c>
      <c r="H25" s="91">
        <v>12.95</v>
      </c>
      <c r="I25" s="91">
        <v>0</v>
      </c>
      <c r="J25" s="83">
        <v>0</v>
      </c>
      <c r="K25" s="84">
        <v>0</v>
      </c>
      <c r="L25" s="91">
        <v>0</v>
      </c>
      <c r="M25" s="83">
        <v>0</v>
      </c>
      <c r="N25" s="84">
        <f t="shared" si="2"/>
        <v>0</v>
      </c>
      <c r="O25" s="91">
        <v>0</v>
      </c>
      <c r="P25" s="91">
        <v>0</v>
      </c>
      <c r="Q25" s="91">
        <v>0</v>
      </c>
      <c r="R25" s="83">
        <v>0</v>
      </c>
      <c r="S25" s="84">
        <v>34.76</v>
      </c>
      <c r="T25" s="83">
        <v>0</v>
      </c>
    </row>
    <row r="26" spans="1:20" ht="19.5" customHeight="1">
      <c r="A26" s="72" t="s">
        <v>92</v>
      </c>
      <c r="B26" s="72" t="s">
        <v>113</v>
      </c>
      <c r="C26" s="72" t="s">
        <v>93</v>
      </c>
      <c r="D26" s="72" t="s">
        <v>110</v>
      </c>
      <c r="E26" s="72" t="s">
        <v>114</v>
      </c>
      <c r="F26" s="91">
        <f t="shared" si="1"/>
        <v>240.58</v>
      </c>
      <c r="G26" s="91">
        <v>240.58</v>
      </c>
      <c r="H26" s="91">
        <v>0</v>
      </c>
      <c r="I26" s="91">
        <v>0</v>
      </c>
      <c r="J26" s="83">
        <v>0</v>
      </c>
      <c r="K26" s="84">
        <v>0</v>
      </c>
      <c r="L26" s="91">
        <v>0</v>
      </c>
      <c r="M26" s="83">
        <v>0</v>
      </c>
      <c r="N26" s="84">
        <f t="shared" si="2"/>
        <v>0</v>
      </c>
      <c r="O26" s="91">
        <v>0</v>
      </c>
      <c r="P26" s="91">
        <v>0</v>
      </c>
      <c r="Q26" s="91">
        <v>0</v>
      </c>
      <c r="R26" s="83">
        <v>0</v>
      </c>
      <c r="S26" s="84">
        <v>0</v>
      </c>
      <c r="T26" s="83">
        <v>0</v>
      </c>
    </row>
    <row r="27" spans="1:20" ht="19.5" customHeight="1">
      <c r="A27" s="72" t="s">
        <v>92</v>
      </c>
      <c r="B27" s="72" t="s">
        <v>95</v>
      </c>
      <c r="C27" s="72" t="s">
        <v>115</v>
      </c>
      <c r="D27" s="72" t="s">
        <v>110</v>
      </c>
      <c r="E27" s="72" t="s">
        <v>116</v>
      </c>
      <c r="F27" s="91">
        <f t="shared" si="1"/>
        <v>1023.5600000000001</v>
      </c>
      <c r="G27" s="91">
        <v>0</v>
      </c>
      <c r="H27" s="91">
        <v>294.99</v>
      </c>
      <c r="I27" s="91">
        <v>0</v>
      </c>
      <c r="J27" s="83">
        <v>0</v>
      </c>
      <c r="K27" s="84">
        <v>0</v>
      </c>
      <c r="L27" s="91">
        <v>0</v>
      </c>
      <c r="M27" s="83">
        <v>200</v>
      </c>
      <c r="N27" s="84">
        <f t="shared" si="2"/>
        <v>0</v>
      </c>
      <c r="O27" s="91">
        <v>0</v>
      </c>
      <c r="P27" s="91">
        <v>0</v>
      </c>
      <c r="Q27" s="91">
        <v>0</v>
      </c>
      <c r="R27" s="83">
        <v>0</v>
      </c>
      <c r="S27" s="84">
        <v>528.57</v>
      </c>
      <c r="T27" s="83">
        <v>0</v>
      </c>
    </row>
    <row r="28" spans="1:20" ht="19.5" customHeight="1">
      <c r="A28" s="72" t="s">
        <v>92</v>
      </c>
      <c r="B28" s="72" t="s">
        <v>95</v>
      </c>
      <c r="C28" s="72" t="s">
        <v>99</v>
      </c>
      <c r="D28" s="72" t="s">
        <v>110</v>
      </c>
      <c r="E28" s="72" t="s">
        <v>100</v>
      </c>
      <c r="F28" s="91">
        <f t="shared" si="1"/>
        <v>126.9</v>
      </c>
      <c r="G28" s="91">
        <v>0</v>
      </c>
      <c r="H28" s="91">
        <v>0</v>
      </c>
      <c r="I28" s="91">
        <v>0</v>
      </c>
      <c r="J28" s="83">
        <v>0</v>
      </c>
      <c r="K28" s="84">
        <v>0</v>
      </c>
      <c r="L28" s="91">
        <v>0</v>
      </c>
      <c r="M28" s="83">
        <v>0</v>
      </c>
      <c r="N28" s="84">
        <f t="shared" si="2"/>
        <v>0</v>
      </c>
      <c r="O28" s="91">
        <v>0</v>
      </c>
      <c r="P28" s="91">
        <v>0</v>
      </c>
      <c r="Q28" s="91">
        <v>0</v>
      </c>
      <c r="R28" s="83">
        <v>0</v>
      </c>
      <c r="S28" s="84">
        <v>126.9</v>
      </c>
      <c r="T28" s="83">
        <v>0</v>
      </c>
    </row>
    <row r="29" spans="1:20" ht="19.5" customHeight="1">
      <c r="A29" s="72" t="s">
        <v>101</v>
      </c>
      <c r="B29" s="72" t="s">
        <v>102</v>
      </c>
      <c r="C29" s="72" t="s">
        <v>85</v>
      </c>
      <c r="D29" s="72" t="s">
        <v>110</v>
      </c>
      <c r="E29" s="72" t="s">
        <v>117</v>
      </c>
      <c r="F29" s="91">
        <f t="shared" si="1"/>
        <v>72.51</v>
      </c>
      <c r="G29" s="91">
        <v>0</v>
      </c>
      <c r="H29" s="91">
        <v>27.2</v>
      </c>
      <c r="I29" s="91">
        <v>0</v>
      </c>
      <c r="J29" s="83">
        <v>0</v>
      </c>
      <c r="K29" s="84">
        <v>0</v>
      </c>
      <c r="L29" s="91">
        <v>0</v>
      </c>
      <c r="M29" s="83">
        <v>0</v>
      </c>
      <c r="N29" s="84">
        <f t="shared" si="2"/>
        <v>0</v>
      </c>
      <c r="O29" s="91">
        <v>0</v>
      </c>
      <c r="P29" s="91">
        <v>0</v>
      </c>
      <c r="Q29" s="91">
        <v>0</v>
      </c>
      <c r="R29" s="83">
        <v>0</v>
      </c>
      <c r="S29" s="84">
        <v>45.31</v>
      </c>
      <c r="T29" s="83">
        <v>0</v>
      </c>
    </row>
    <row r="30" spans="1:20" ht="19.5" customHeight="1">
      <c r="A30" s="72" t="s">
        <v>105</v>
      </c>
      <c r="B30" s="72" t="s">
        <v>85</v>
      </c>
      <c r="C30" s="72" t="s">
        <v>84</v>
      </c>
      <c r="D30" s="72" t="s">
        <v>110</v>
      </c>
      <c r="E30" s="72" t="s">
        <v>106</v>
      </c>
      <c r="F30" s="91">
        <f t="shared" si="1"/>
        <v>70.75999999999999</v>
      </c>
      <c r="G30" s="91">
        <v>0</v>
      </c>
      <c r="H30" s="91">
        <v>28</v>
      </c>
      <c r="I30" s="91">
        <v>0</v>
      </c>
      <c r="J30" s="83">
        <v>0</v>
      </c>
      <c r="K30" s="84">
        <v>0</v>
      </c>
      <c r="L30" s="91">
        <v>0</v>
      </c>
      <c r="M30" s="83">
        <v>0</v>
      </c>
      <c r="N30" s="84">
        <f t="shared" si="2"/>
        <v>0</v>
      </c>
      <c r="O30" s="91">
        <v>0</v>
      </c>
      <c r="P30" s="91">
        <v>0</v>
      </c>
      <c r="Q30" s="91">
        <v>0</v>
      </c>
      <c r="R30" s="83">
        <v>0</v>
      </c>
      <c r="S30" s="84">
        <v>42.76</v>
      </c>
      <c r="T30" s="83">
        <v>0</v>
      </c>
    </row>
    <row r="31" spans="1:20" ht="19.5" customHeight="1">
      <c r="A31" s="72" t="s">
        <v>105</v>
      </c>
      <c r="B31" s="72" t="s">
        <v>85</v>
      </c>
      <c r="C31" s="72" t="s">
        <v>90</v>
      </c>
      <c r="D31" s="72" t="s">
        <v>110</v>
      </c>
      <c r="E31" s="72" t="s">
        <v>107</v>
      </c>
      <c r="F31" s="91">
        <f t="shared" si="1"/>
        <v>17.71</v>
      </c>
      <c r="G31" s="91">
        <v>0</v>
      </c>
      <c r="H31" s="91">
        <v>17.71</v>
      </c>
      <c r="I31" s="91">
        <v>0</v>
      </c>
      <c r="J31" s="83">
        <v>0</v>
      </c>
      <c r="K31" s="84">
        <v>0</v>
      </c>
      <c r="L31" s="91">
        <v>0</v>
      </c>
      <c r="M31" s="83">
        <v>0</v>
      </c>
      <c r="N31" s="84">
        <f t="shared" si="2"/>
        <v>0</v>
      </c>
      <c r="O31" s="91">
        <v>0</v>
      </c>
      <c r="P31" s="91">
        <v>0</v>
      </c>
      <c r="Q31" s="91">
        <v>0</v>
      </c>
      <c r="R31" s="83">
        <v>0</v>
      </c>
      <c r="S31" s="84">
        <v>0</v>
      </c>
      <c r="T31" s="83">
        <v>0</v>
      </c>
    </row>
    <row r="32" spans="1:20" ht="19.5" customHeight="1">
      <c r="A32" s="72" t="s">
        <v>38</v>
      </c>
      <c r="B32" s="72" t="s">
        <v>38</v>
      </c>
      <c r="C32" s="72" t="s">
        <v>38</v>
      </c>
      <c r="D32" s="72" t="s">
        <v>38</v>
      </c>
      <c r="E32" s="72" t="s">
        <v>118</v>
      </c>
      <c r="F32" s="91">
        <f t="shared" si="1"/>
        <v>620.55</v>
      </c>
      <c r="G32" s="91">
        <v>8.75</v>
      </c>
      <c r="H32" s="91">
        <v>611.8</v>
      </c>
      <c r="I32" s="91">
        <v>0</v>
      </c>
      <c r="J32" s="83">
        <v>0</v>
      </c>
      <c r="K32" s="84">
        <v>0</v>
      </c>
      <c r="L32" s="91">
        <v>0</v>
      </c>
      <c r="M32" s="83">
        <v>0</v>
      </c>
      <c r="N32" s="84">
        <f t="shared" si="2"/>
        <v>0</v>
      </c>
      <c r="O32" s="91">
        <v>0</v>
      </c>
      <c r="P32" s="91">
        <v>0</v>
      </c>
      <c r="Q32" s="91">
        <v>0</v>
      </c>
      <c r="R32" s="83">
        <v>0</v>
      </c>
      <c r="S32" s="84">
        <v>0</v>
      </c>
      <c r="T32" s="83">
        <v>0</v>
      </c>
    </row>
    <row r="33" spans="1:20" ht="19.5" customHeight="1">
      <c r="A33" s="72" t="s">
        <v>38</v>
      </c>
      <c r="B33" s="72" t="s">
        <v>38</v>
      </c>
      <c r="C33" s="72" t="s">
        <v>38</v>
      </c>
      <c r="D33" s="72" t="s">
        <v>38</v>
      </c>
      <c r="E33" s="72" t="s">
        <v>119</v>
      </c>
      <c r="F33" s="91">
        <f t="shared" si="1"/>
        <v>277.74</v>
      </c>
      <c r="G33" s="91">
        <v>2.85</v>
      </c>
      <c r="H33" s="91">
        <v>274.89</v>
      </c>
      <c r="I33" s="91">
        <v>0</v>
      </c>
      <c r="J33" s="83">
        <v>0</v>
      </c>
      <c r="K33" s="84">
        <v>0</v>
      </c>
      <c r="L33" s="91">
        <v>0</v>
      </c>
      <c r="M33" s="83">
        <v>0</v>
      </c>
      <c r="N33" s="84">
        <f t="shared" si="2"/>
        <v>0</v>
      </c>
      <c r="O33" s="91">
        <v>0</v>
      </c>
      <c r="P33" s="91">
        <v>0</v>
      </c>
      <c r="Q33" s="91">
        <v>0</v>
      </c>
      <c r="R33" s="83">
        <v>0</v>
      </c>
      <c r="S33" s="84">
        <v>0</v>
      </c>
      <c r="T33" s="83">
        <v>0</v>
      </c>
    </row>
    <row r="34" spans="1:20" ht="19.5" customHeight="1">
      <c r="A34" s="72" t="s">
        <v>88</v>
      </c>
      <c r="B34" s="72" t="s">
        <v>89</v>
      </c>
      <c r="C34" s="72" t="s">
        <v>90</v>
      </c>
      <c r="D34" s="72" t="s">
        <v>120</v>
      </c>
      <c r="E34" s="72" t="s">
        <v>91</v>
      </c>
      <c r="F34" s="91">
        <f t="shared" si="1"/>
        <v>8.5</v>
      </c>
      <c r="G34" s="91">
        <v>0</v>
      </c>
      <c r="H34" s="91">
        <v>8.5</v>
      </c>
      <c r="I34" s="91">
        <v>0</v>
      </c>
      <c r="J34" s="83">
        <v>0</v>
      </c>
      <c r="K34" s="84">
        <v>0</v>
      </c>
      <c r="L34" s="91">
        <v>0</v>
      </c>
      <c r="M34" s="83">
        <v>0</v>
      </c>
      <c r="N34" s="84">
        <f t="shared" si="2"/>
        <v>0</v>
      </c>
      <c r="O34" s="91">
        <v>0</v>
      </c>
      <c r="P34" s="91">
        <v>0</v>
      </c>
      <c r="Q34" s="91">
        <v>0</v>
      </c>
      <c r="R34" s="83">
        <v>0</v>
      </c>
      <c r="S34" s="84">
        <v>0</v>
      </c>
      <c r="T34" s="83">
        <v>0</v>
      </c>
    </row>
    <row r="35" spans="1:20" ht="19.5" customHeight="1">
      <c r="A35" s="72" t="s">
        <v>92</v>
      </c>
      <c r="B35" s="72" t="s">
        <v>93</v>
      </c>
      <c r="C35" s="72" t="s">
        <v>93</v>
      </c>
      <c r="D35" s="72" t="s">
        <v>120</v>
      </c>
      <c r="E35" s="72" t="s">
        <v>94</v>
      </c>
      <c r="F35" s="91">
        <f t="shared" si="1"/>
        <v>10.68</v>
      </c>
      <c r="G35" s="91">
        <v>0</v>
      </c>
      <c r="H35" s="91">
        <v>10.68</v>
      </c>
      <c r="I35" s="91">
        <v>0</v>
      </c>
      <c r="J35" s="83">
        <v>0</v>
      </c>
      <c r="K35" s="84">
        <v>0</v>
      </c>
      <c r="L35" s="91">
        <v>0</v>
      </c>
      <c r="M35" s="83">
        <v>0</v>
      </c>
      <c r="N35" s="84">
        <f t="shared" si="2"/>
        <v>0</v>
      </c>
      <c r="O35" s="91">
        <v>0</v>
      </c>
      <c r="P35" s="91">
        <v>0</v>
      </c>
      <c r="Q35" s="91">
        <v>0</v>
      </c>
      <c r="R35" s="83">
        <v>0</v>
      </c>
      <c r="S35" s="84">
        <v>0</v>
      </c>
      <c r="T35" s="83">
        <v>0</v>
      </c>
    </row>
    <row r="36" spans="1:20" ht="19.5" customHeight="1">
      <c r="A36" s="72" t="s">
        <v>92</v>
      </c>
      <c r="B36" s="72" t="s">
        <v>93</v>
      </c>
      <c r="C36" s="72" t="s">
        <v>111</v>
      </c>
      <c r="D36" s="72" t="s">
        <v>120</v>
      </c>
      <c r="E36" s="72" t="s">
        <v>112</v>
      </c>
      <c r="F36" s="91">
        <f t="shared" si="1"/>
        <v>5.34</v>
      </c>
      <c r="G36" s="91">
        <v>0</v>
      </c>
      <c r="H36" s="91">
        <v>5.34</v>
      </c>
      <c r="I36" s="91">
        <v>0</v>
      </c>
      <c r="J36" s="83">
        <v>0</v>
      </c>
      <c r="K36" s="84">
        <v>0</v>
      </c>
      <c r="L36" s="91">
        <v>0</v>
      </c>
      <c r="M36" s="83">
        <v>0</v>
      </c>
      <c r="N36" s="84">
        <f t="shared" si="2"/>
        <v>0</v>
      </c>
      <c r="O36" s="91">
        <v>0</v>
      </c>
      <c r="P36" s="91">
        <v>0</v>
      </c>
      <c r="Q36" s="91">
        <v>0</v>
      </c>
      <c r="R36" s="83">
        <v>0</v>
      </c>
      <c r="S36" s="84">
        <v>0</v>
      </c>
      <c r="T36" s="83">
        <v>0</v>
      </c>
    </row>
    <row r="37" spans="1:20" ht="19.5" customHeight="1">
      <c r="A37" s="72" t="s">
        <v>92</v>
      </c>
      <c r="B37" s="72" t="s">
        <v>95</v>
      </c>
      <c r="C37" s="72" t="s">
        <v>115</v>
      </c>
      <c r="D37" s="72" t="s">
        <v>120</v>
      </c>
      <c r="E37" s="72" t="s">
        <v>116</v>
      </c>
      <c r="F37" s="91">
        <f t="shared" si="1"/>
        <v>114.05</v>
      </c>
      <c r="G37" s="91">
        <v>0</v>
      </c>
      <c r="H37" s="91">
        <v>114.05</v>
      </c>
      <c r="I37" s="91">
        <v>0</v>
      </c>
      <c r="J37" s="83">
        <v>0</v>
      </c>
      <c r="K37" s="84">
        <v>0</v>
      </c>
      <c r="L37" s="91">
        <v>0</v>
      </c>
      <c r="M37" s="83">
        <v>0</v>
      </c>
      <c r="N37" s="84">
        <f t="shared" si="2"/>
        <v>0</v>
      </c>
      <c r="O37" s="91">
        <v>0</v>
      </c>
      <c r="P37" s="91">
        <v>0</v>
      </c>
      <c r="Q37" s="91">
        <v>0</v>
      </c>
      <c r="R37" s="83">
        <v>0</v>
      </c>
      <c r="S37" s="84">
        <v>0</v>
      </c>
      <c r="T37" s="83">
        <v>0</v>
      </c>
    </row>
    <row r="38" spans="1:20" ht="19.5" customHeight="1">
      <c r="A38" s="72" t="s">
        <v>92</v>
      </c>
      <c r="B38" s="72" t="s">
        <v>95</v>
      </c>
      <c r="C38" s="72" t="s">
        <v>99</v>
      </c>
      <c r="D38" s="72" t="s">
        <v>120</v>
      </c>
      <c r="E38" s="72" t="s">
        <v>100</v>
      </c>
      <c r="F38" s="91">
        <f t="shared" si="1"/>
        <v>123.75999999999999</v>
      </c>
      <c r="G38" s="91">
        <v>2.85</v>
      </c>
      <c r="H38" s="91">
        <v>120.91</v>
      </c>
      <c r="I38" s="91">
        <v>0</v>
      </c>
      <c r="J38" s="83">
        <v>0</v>
      </c>
      <c r="K38" s="84">
        <v>0</v>
      </c>
      <c r="L38" s="91">
        <v>0</v>
      </c>
      <c r="M38" s="83">
        <v>0</v>
      </c>
      <c r="N38" s="84">
        <f aca="true" t="shared" si="3" ref="N38:N69">SUM(O38:R38)</f>
        <v>0</v>
      </c>
      <c r="O38" s="91">
        <v>0</v>
      </c>
      <c r="P38" s="91">
        <v>0</v>
      </c>
      <c r="Q38" s="91">
        <v>0</v>
      </c>
      <c r="R38" s="83">
        <v>0</v>
      </c>
      <c r="S38" s="84">
        <v>0</v>
      </c>
      <c r="T38" s="83">
        <v>0</v>
      </c>
    </row>
    <row r="39" spans="1:20" ht="19.5" customHeight="1">
      <c r="A39" s="72" t="s">
        <v>101</v>
      </c>
      <c r="B39" s="72" t="s">
        <v>102</v>
      </c>
      <c r="C39" s="72" t="s">
        <v>85</v>
      </c>
      <c r="D39" s="72" t="s">
        <v>120</v>
      </c>
      <c r="E39" s="72" t="s">
        <v>117</v>
      </c>
      <c r="F39" s="91">
        <f t="shared" si="1"/>
        <v>6.01</v>
      </c>
      <c r="G39" s="91">
        <v>0</v>
      </c>
      <c r="H39" s="91">
        <v>6.01</v>
      </c>
      <c r="I39" s="91">
        <v>0</v>
      </c>
      <c r="J39" s="83">
        <v>0</v>
      </c>
      <c r="K39" s="84">
        <v>0</v>
      </c>
      <c r="L39" s="91">
        <v>0</v>
      </c>
      <c r="M39" s="83">
        <v>0</v>
      </c>
      <c r="N39" s="84">
        <f t="shared" si="3"/>
        <v>0</v>
      </c>
      <c r="O39" s="91">
        <v>0</v>
      </c>
      <c r="P39" s="91">
        <v>0</v>
      </c>
      <c r="Q39" s="91">
        <v>0</v>
      </c>
      <c r="R39" s="83">
        <v>0</v>
      </c>
      <c r="S39" s="84">
        <v>0</v>
      </c>
      <c r="T39" s="83">
        <v>0</v>
      </c>
    </row>
    <row r="40" spans="1:20" ht="19.5" customHeight="1">
      <c r="A40" s="72" t="s">
        <v>105</v>
      </c>
      <c r="B40" s="72" t="s">
        <v>85</v>
      </c>
      <c r="C40" s="72" t="s">
        <v>84</v>
      </c>
      <c r="D40" s="72" t="s">
        <v>120</v>
      </c>
      <c r="E40" s="72" t="s">
        <v>106</v>
      </c>
      <c r="F40" s="91">
        <f t="shared" si="1"/>
        <v>9.4</v>
      </c>
      <c r="G40" s="91">
        <v>0</v>
      </c>
      <c r="H40" s="91">
        <v>9.4</v>
      </c>
      <c r="I40" s="91">
        <v>0</v>
      </c>
      <c r="J40" s="83">
        <v>0</v>
      </c>
      <c r="K40" s="84">
        <v>0</v>
      </c>
      <c r="L40" s="91">
        <v>0</v>
      </c>
      <c r="M40" s="83">
        <v>0</v>
      </c>
      <c r="N40" s="84">
        <f t="shared" si="3"/>
        <v>0</v>
      </c>
      <c r="O40" s="91">
        <v>0</v>
      </c>
      <c r="P40" s="91">
        <v>0</v>
      </c>
      <c r="Q40" s="91">
        <v>0</v>
      </c>
      <c r="R40" s="83">
        <v>0</v>
      </c>
      <c r="S40" s="84">
        <v>0</v>
      </c>
      <c r="T40" s="83">
        <v>0</v>
      </c>
    </row>
    <row r="41" spans="1:20" ht="19.5" customHeight="1">
      <c r="A41" s="72" t="s">
        <v>38</v>
      </c>
      <c r="B41" s="72" t="s">
        <v>38</v>
      </c>
      <c r="C41" s="72" t="s">
        <v>38</v>
      </c>
      <c r="D41" s="72" t="s">
        <v>38</v>
      </c>
      <c r="E41" s="72" t="s">
        <v>121</v>
      </c>
      <c r="F41" s="91">
        <f t="shared" si="1"/>
        <v>342.81</v>
      </c>
      <c r="G41" s="91">
        <v>5.9</v>
      </c>
      <c r="H41" s="91">
        <v>336.91</v>
      </c>
      <c r="I41" s="91">
        <v>0</v>
      </c>
      <c r="J41" s="83">
        <v>0</v>
      </c>
      <c r="K41" s="84">
        <v>0</v>
      </c>
      <c r="L41" s="91">
        <v>0</v>
      </c>
      <c r="M41" s="83">
        <v>0</v>
      </c>
      <c r="N41" s="84">
        <f t="shared" si="3"/>
        <v>0</v>
      </c>
      <c r="O41" s="91">
        <v>0</v>
      </c>
      <c r="P41" s="91">
        <v>0</v>
      </c>
      <c r="Q41" s="91">
        <v>0</v>
      </c>
      <c r="R41" s="83">
        <v>0</v>
      </c>
      <c r="S41" s="84">
        <v>0</v>
      </c>
      <c r="T41" s="83">
        <v>0</v>
      </c>
    </row>
    <row r="42" spans="1:20" ht="19.5" customHeight="1">
      <c r="A42" s="72" t="s">
        <v>88</v>
      </c>
      <c r="B42" s="72" t="s">
        <v>89</v>
      </c>
      <c r="C42" s="72" t="s">
        <v>90</v>
      </c>
      <c r="D42" s="72" t="s">
        <v>122</v>
      </c>
      <c r="E42" s="72" t="s">
        <v>91</v>
      </c>
      <c r="F42" s="91">
        <f t="shared" si="1"/>
        <v>24.8</v>
      </c>
      <c r="G42" s="91">
        <v>0</v>
      </c>
      <c r="H42" s="91">
        <v>24.8</v>
      </c>
      <c r="I42" s="91">
        <v>0</v>
      </c>
      <c r="J42" s="83">
        <v>0</v>
      </c>
      <c r="K42" s="84">
        <v>0</v>
      </c>
      <c r="L42" s="91">
        <v>0</v>
      </c>
      <c r="M42" s="83">
        <v>0</v>
      </c>
      <c r="N42" s="84">
        <f t="shared" si="3"/>
        <v>0</v>
      </c>
      <c r="O42" s="91">
        <v>0</v>
      </c>
      <c r="P42" s="91">
        <v>0</v>
      </c>
      <c r="Q42" s="91">
        <v>0</v>
      </c>
      <c r="R42" s="83">
        <v>0</v>
      </c>
      <c r="S42" s="84">
        <v>0</v>
      </c>
      <c r="T42" s="83">
        <v>0</v>
      </c>
    </row>
    <row r="43" spans="1:20" ht="19.5" customHeight="1">
      <c r="A43" s="72" t="s">
        <v>92</v>
      </c>
      <c r="B43" s="72" t="s">
        <v>93</v>
      </c>
      <c r="C43" s="72" t="s">
        <v>93</v>
      </c>
      <c r="D43" s="72" t="s">
        <v>122</v>
      </c>
      <c r="E43" s="72" t="s">
        <v>94</v>
      </c>
      <c r="F43" s="91">
        <f t="shared" si="1"/>
        <v>13.21</v>
      </c>
      <c r="G43" s="91">
        <v>0</v>
      </c>
      <c r="H43" s="91">
        <v>13.21</v>
      </c>
      <c r="I43" s="91">
        <v>0</v>
      </c>
      <c r="J43" s="83">
        <v>0</v>
      </c>
      <c r="K43" s="84">
        <v>0</v>
      </c>
      <c r="L43" s="91">
        <v>0</v>
      </c>
      <c r="M43" s="83">
        <v>0</v>
      </c>
      <c r="N43" s="84">
        <f t="shared" si="3"/>
        <v>0</v>
      </c>
      <c r="O43" s="91">
        <v>0</v>
      </c>
      <c r="P43" s="91">
        <v>0</v>
      </c>
      <c r="Q43" s="91">
        <v>0</v>
      </c>
      <c r="R43" s="83">
        <v>0</v>
      </c>
      <c r="S43" s="84">
        <v>0</v>
      </c>
      <c r="T43" s="83">
        <v>0</v>
      </c>
    </row>
    <row r="44" spans="1:20" ht="19.5" customHeight="1">
      <c r="A44" s="72" t="s">
        <v>92</v>
      </c>
      <c r="B44" s="72" t="s">
        <v>93</v>
      </c>
      <c r="C44" s="72" t="s">
        <v>111</v>
      </c>
      <c r="D44" s="72" t="s">
        <v>122</v>
      </c>
      <c r="E44" s="72" t="s">
        <v>112</v>
      </c>
      <c r="F44" s="91">
        <f t="shared" si="1"/>
        <v>6.61</v>
      </c>
      <c r="G44" s="91">
        <v>0</v>
      </c>
      <c r="H44" s="91">
        <v>6.61</v>
      </c>
      <c r="I44" s="91">
        <v>0</v>
      </c>
      <c r="J44" s="83">
        <v>0</v>
      </c>
      <c r="K44" s="84">
        <v>0</v>
      </c>
      <c r="L44" s="91">
        <v>0</v>
      </c>
      <c r="M44" s="83">
        <v>0</v>
      </c>
      <c r="N44" s="84">
        <f t="shared" si="3"/>
        <v>0</v>
      </c>
      <c r="O44" s="91">
        <v>0</v>
      </c>
      <c r="P44" s="91">
        <v>0</v>
      </c>
      <c r="Q44" s="91">
        <v>0</v>
      </c>
      <c r="R44" s="83">
        <v>0</v>
      </c>
      <c r="S44" s="84">
        <v>0</v>
      </c>
      <c r="T44" s="83">
        <v>0</v>
      </c>
    </row>
    <row r="45" spans="1:20" ht="19.5" customHeight="1">
      <c r="A45" s="72" t="s">
        <v>92</v>
      </c>
      <c r="B45" s="72" t="s">
        <v>95</v>
      </c>
      <c r="C45" s="72" t="s">
        <v>115</v>
      </c>
      <c r="D45" s="72" t="s">
        <v>122</v>
      </c>
      <c r="E45" s="72" t="s">
        <v>116</v>
      </c>
      <c r="F45" s="91">
        <f t="shared" si="1"/>
        <v>95.13</v>
      </c>
      <c r="G45" s="91">
        <v>0</v>
      </c>
      <c r="H45" s="91">
        <v>95.13</v>
      </c>
      <c r="I45" s="91">
        <v>0</v>
      </c>
      <c r="J45" s="83">
        <v>0</v>
      </c>
      <c r="K45" s="84">
        <v>0</v>
      </c>
      <c r="L45" s="91">
        <v>0</v>
      </c>
      <c r="M45" s="83">
        <v>0</v>
      </c>
      <c r="N45" s="84">
        <f t="shared" si="3"/>
        <v>0</v>
      </c>
      <c r="O45" s="91">
        <v>0</v>
      </c>
      <c r="P45" s="91">
        <v>0</v>
      </c>
      <c r="Q45" s="91">
        <v>0</v>
      </c>
      <c r="R45" s="83">
        <v>0</v>
      </c>
      <c r="S45" s="84">
        <v>0</v>
      </c>
      <c r="T45" s="83">
        <v>0</v>
      </c>
    </row>
    <row r="46" spans="1:20" ht="19.5" customHeight="1">
      <c r="A46" s="72" t="s">
        <v>92</v>
      </c>
      <c r="B46" s="72" t="s">
        <v>95</v>
      </c>
      <c r="C46" s="72" t="s">
        <v>99</v>
      </c>
      <c r="D46" s="72" t="s">
        <v>122</v>
      </c>
      <c r="E46" s="72" t="s">
        <v>100</v>
      </c>
      <c r="F46" s="91">
        <f t="shared" si="1"/>
        <v>185.70000000000002</v>
      </c>
      <c r="G46" s="91">
        <v>5.9</v>
      </c>
      <c r="H46" s="91">
        <v>179.8</v>
      </c>
      <c r="I46" s="91">
        <v>0</v>
      </c>
      <c r="J46" s="83">
        <v>0</v>
      </c>
      <c r="K46" s="84">
        <v>0</v>
      </c>
      <c r="L46" s="91">
        <v>0</v>
      </c>
      <c r="M46" s="83">
        <v>0</v>
      </c>
      <c r="N46" s="84">
        <f t="shared" si="3"/>
        <v>0</v>
      </c>
      <c r="O46" s="91">
        <v>0</v>
      </c>
      <c r="P46" s="91">
        <v>0</v>
      </c>
      <c r="Q46" s="91">
        <v>0</v>
      </c>
      <c r="R46" s="83">
        <v>0</v>
      </c>
      <c r="S46" s="84">
        <v>0</v>
      </c>
      <c r="T46" s="83">
        <v>0</v>
      </c>
    </row>
    <row r="47" spans="1:20" ht="19.5" customHeight="1">
      <c r="A47" s="72" t="s">
        <v>101</v>
      </c>
      <c r="B47" s="72" t="s">
        <v>102</v>
      </c>
      <c r="C47" s="72" t="s">
        <v>85</v>
      </c>
      <c r="D47" s="72" t="s">
        <v>122</v>
      </c>
      <c r="E47" s="72" t="s">
        <v>117</v>
      </c>
      <c r="F47" s="91">
        <f t="shared" si="1"/>
        <v>7.44</v>
      </c>
      <c r="G47" s="91">
        <v>0</v>
      </c>
      <c r="H47" s="91">
        <v>7.44</v>
      </c>
      <c r="I47" s="91">
        <v>0</v>
      </c>
      <c r="J47" s="83">
        <v>0</v>
      </c>
      <c r="K47" s="84">
        <v>0</v>
      </c>
      <c r="L47" s="91">
        <v>0</v>
      </c>
      <c r="M47" s="83">
        <v>0</v>
      </c>
      <c r="N47" s="84">
        <f t="shared" si="3"/>
        <v>0</v>
      </c>
      <c r="O47" s="91">
        <v>0</v>
      </c>
      <c r="P47" s="91">
        <v>0</v>
      </c>
      <c r="Q47" s="91">
        <v>0</v>
      </c>
      <c r="R47" s="83">
        <v>0</v>
      </c>
      <c r="S47" s="84">
        <v>0</v>
      </c>
      <c r="T47" s="83">
        <v>0</v>
      </c>
    </row>
    <row r="48" spans="1:20" ht="19.5" customHeight="1">
      <c r="A48" s="72" t="s">
        <v>105</v>
      </c>
      <c r="B48" s="72" t="s">
        <v>85</v>
      </c>
      <c r="C48" s="72" t="s">
        <v>84</v>
      </c>
      <c r="D48" s="72" t="s">
        <v>122</v>
      </c>
      <c r="E48" s="72" t="s">
        <v>106</v>
      </c>
      <c r="F48" s="91">
        <f t="shared" si="1"/>
        <v>9.92</v>
      </c>
      <c r="G48" s="91">
        <v>0</v>
      </c>
      <c r="H48" s="91">
        <v>9.92</v>
      </c>
      <c r="I48" s="91">
        <v>0</v>
      </c>
      <c r="J48" s="83">
        <v>0</v>
      </c>
      <c r="K48" s="84">
        <v>0</v>
      </c>
      <c r="L48" s="91">
        <v>0</v>
      </c>
      <c r="M48" s="83">
        <v>0</v>
      </c>
      <c r="N48" s="84">
        <f t="shared" si="3"/>
        <v>0</v>
      </c>
      <c r="O48" s="91">
        <v>0</v>
      </c>
      <c r="P48" s="91">
        <v>0</v>
      </c>
      <c r="Q48" s="91">
        <v>0</v>
      </c>
      <c r="R48" s="83">
        <v>0</v>
      </c>
      <c r="S48" s="84">
        <v>0</v>
      </c>
      <c r="T48" s="83">
        <v>0</v>
      </c>
    </row>
    <row r="49" spans="1:20" ht="19.5" customHeight="1">
      <c r="A49" s="72" t="s">
        <v>38</v>
      </c>
      <c r="B49" s="72" t="s">
        <v>38</v>
      </c>
      <c r="C49" s="72" t="s">
        <v>38</v>
      </c>
      <c r="D49" s="72" t="s">
        <v>38</v>
      </c>
      <c r="E49" s="72" t="s">
        <v>123</v>
      </c>
      <c r="F49" s="91">
        <f t="shared" si="1"/>
        <v>36924.66</v>
      </c>
      <c r="G49" s="91">
        <v>9.1</v>
      </c>
      <c r="H49" s="91">
        <v>12225.16</v>
      </c>
      <c r="I49" s="91">
        <v>578</v>
      </c>
      <c r="J49" s="83">
        <v>0</v>
      </c>
      <c r="K49" s="84">
        <v>23759.4</v>
      </c>
      <c r="L49" s="91">
        <v>0</v>
      </c>
      <c r="M49" s="83">
        <v>0</v>
      </c>
      <c r="N49" s="84">
        <f t="shared" si="3"/>
        <v>0</v>
      </c>
      <c r="O49" s="91">
        <v>0</v>
      </c>
      <c r="P49" s="91">
        <v>0</v>
      </c>
      <c r="Q49" s="91">
        <v>0</v>
      </c>
      <c r="R49" s="83">
        <v>0</v>
      </c>
      <c r="S49" s="84">
        <v>353</v>
      </c>
      <c r="T49" s="83">
        <v>0</v>
      </c>
    </row>
    <row r="50" spans="1:20" ht="19.5" customHeight="1">
      <c r="A50" s="72" t="s">
        <v>38</v>
      </c>
      <c r="B50" s="72" t="s">
        <v>38</v>
      </c>
      <c r="C50" s="72" t="s">
        <v>38</v>
      </c>
      <c r="D50" s="72" t="s">
        <v>38</v>
      </c>
      <c r="E50" s="72" t="s">
        <v>124</v>
      </c>
      <c r="F50" s="91">
        <f t="shared" si="1"/>
        <v>24638.32</v>
      </c>
      <c r="G50" s="91">
        <v>0</v>
      </c>
      <c r="H50" s="91">
        <v>7210.82</v>
      </c>
      <c r="I50" s="91">
        <v>0</v>
      </c>
      <c r="J50" s="83">
        <v>0</v>
      </c>
      <c r="K50" s="84">
        <v>17127.5</v>
      </c>
      <c r="L50" s="91">
        <v>0</v>
      </c>
      <c r="M50" s="83">
        <v>0</v>
      </c>
      <c r="N50" s="84">
        <f t="shared" si="3"/>
        <v>0</v>
      </c>
      <c r="O50" s="91">
        <v>0</v>
      </c>
      <c r="P50" s="91">
        <v>0</v>
      </c>
      <c r="Q50" s="91">
        <v>0</v>
      </c>
      <c r="R50" s="83">
        <v>0</v>
      </c>
      <c r="S50" s="84">
        <v>300</v>
      </c>
      <c r="T50" s="83">
        <v>0</v>
      </c>
    </row>
    <row r="51" spans="1:20" ht="19.5" customHeight="1">
      <c r="A51" s="72" t="s">
        <v>88</v>
      </c>
      <c r="B51" s="72" t="s">
        <v>89</v>
      </c>
      <c r="C51" s="72" t="s">
        <v>90</v>
      </c>
      <c r="D51" s="72" t="s">
        <v>125</v>
      </c>
      <c r="E51" s="72" t="s">
        <v>91</v>
      </c>
      <c r="F51" s="91">
        <f t="shared" si="1"/>
        <v>54</v>
      </c>
      <c r="G51" s="91">
        <v>0</v>
      </c>
      <c r="H51" s="91">
        <v>17</v>
      </c>
      <c r="I51" s="91">
        <v>0</v>
      </c>
      <c r="J51" s="83">
        <v>0</v>
      </c>
      <c r="K51" s="84">
        <v>37</v>
      </c>
      <c r="L51" s="91">
        <v>0</v>
      </c>
      <c r="M51" s="83">
        <v>0</v>
      </c>
      <c r="N51" s="84">
        <f t="shared" si="3"/>
        <v>0</v>
      </c>
      <c r="O51" s="91">
        <v>0</v>
      </c>
      <c r="P51" s="91">
        <v>0</v>
      </c>
      <c r="Q51" s="91">
        <v>0</v>
      </c>
      <c r="R51" s="83">
        <v>0</v>
      </c>
      <c r="S51" s="84">
        <v>0</v>
      </c>
      <c r="T51" s="83">
        <v>0</v>
      </c>
    </row>
    <row r="52" spans="1:20" ht="19.5" customHeight="1">
      <c r="A52" s="72" t="s">
        <v>92</v>
      </c>
      <c r="B52" s="72" t="s">
        <v>93</v>
      </c>
      <c r="C52" s="72" t="s">
        <v>85</v>
      </c>
      <c r="D52" s="72" t="s">
        <v>125</v>
      </c>
      <c r="E52" s="72" t="s">
        <v>126</v>
      </c>
      <c r="F52" s="91">
        <f t="shared" si="1"/>
        <v>266</v>
      </c>
      <c r="G52" s="91">
        <v>0</v>
      </c>
      <c r="H52" s="91">
        <v>26</v>
      </c>
      <c r="I52" s="91">
        <v>0</v>
      </c>
      <c r="J52" s="83">
        <v>0</v>
      </c>
      <c r="K52" s="84">
        <v>240</v>
      </c>
      <c r="L52" s="91">
        <v>0</v>
      </c>
      <c r="M52" s="83">
        <v>0</v>
      </c>
      <c r="N52" s="84">
        <f t="shared" si="3"/>
        <v>0</v>
      </c>
      <c r="O52" s="91">
        <v>0</v>
      </c>
      <c r="P52" s="91">
        <v>0</v>
      </c>
      <c r="Q52" s="91">
        <v>0</v>
      </c>
      <c r="R52" s="83">
        <v>0</v>
      </c>
      <c r="S52" s="84">
        <v>0</v>
      </c>
      <c r="T52" s="83">
        <v>0</v>
      </c>
    </row>
    <row r="53" spans="1:20" ht="19.5" customHeight="1">
      <c r="A53" s="72" t="s">
        <v>92</v>
      </c>
      <c r="B53" s="72" t="s">
        <v>93</v>
      </c>
      <c r="C53" s="72" t="s">
        <v>93</v>
      </c>
      <c r="D53" s="72" t="s">
        <v>125</v>
      </c>
      <c r="E53" s="72" t="s">
        <v>94</v>
      </c>
      <c r="F53" s="91">
        <f t="shared" si="1"/>
        <v>450</v>
      </c>
      <c r="G53" s="91">
        <v>0</v>
      </c>
      <c r="H53" s="91">
        <v>430</v>
      </c>
      <c r="I53" s="91">
        <v>0</v>
      </c>
      <c r="J53" s="83">
        <v>0</v>
      </c>
      <c r="K53" s="84">
        <v>20</v>
      </c>
      <c r="L53" s="91">
        <v>0</v>
      </c>
      <c r="M53" s="83">
        <v>0</v>
      </c>
      <c r="N53" s="84">
        <f t="shared" si="3"/>
        <v>0</v>
      </c>
      <c r="O53" s="91">
        <v>0</v>
      </c>
      <c r="P53" s="91">
        <v>0</v>
      </c>
      <c r="Q53" s="91">
        <v>0</v>
      </c>
      <c r="R53" s="83">
        <v>0</v>
      </c>
      <c r="S53" s="84">
        <v>0</v>
      </c>
      <c r="T53" s="83">
        <v>0</v>
      </c>
    </row>
    <row r="54" spans="1:20" ht="19.5" customHeight="1">
      <c r="A54" s="72" t="s">
        <v>92</v>
      </c>
      <c r="B54" s="72" t="s">
        <v>93</v>
      </c>
      <c r="C54" s="72" t="s">
        <v>111</v>
      </c>
      <c r="D54" s="72" t="s">
        <v>125</v>
      </c>
      <c r="E54" s="72" t="s">
        <v>112</v>
      </c>
      <c r="F54" s="91">
        <f t="shared" si="1"/>
        <v>230</v>
      </c>
      <c r="G54" s="91">
        <v>0</v>
      </c>
      <c r="H54" s="91">
        <v>200</v>
      </c>
      <c r="I54" s="91">
        <v>0</v>
      </c>
      <c r="J54" s="83">
        <v>0</v>
      </c>
      <c r="K54" s="84">
        <v>30</v>
      </c>
      <c r="L54" s="91">
        <v>0</v>
      </c>
      <c r="M54" s="83">
        <v>0</v>
      </c>
      <c r="N54" s="84">
        <f t="shared" si="3"/>
        <v>0</v>
      </c>
      <c r="O54" s="91">
        <v>0</v>
      </c>
      <c r="P54" s="91">
        <v>0</v>
      </c>
      <c r="Q54" s="91">
        <v>0</v>
      </c>
      <c r="R54" s="83">
        <v>0</v>
      </c>
      <c r="S54" s="84">
        <v>0</v>
      </c>
      <c r="T54" s="83">
        <v>0</v>
      </c>
    </row>
    <row r="55" spans="1:20" ht="19.5" customHeight="1">
      <c r="A55" s="72" t="s">
        <v>92</v>
      </c>
      <c r="B55" s="72" t="s">
        <v>89</v>
      </c>
      <c r="C55" s="72" t="s">
        <v>84</v>
      </c>
      <c r="D55" s="72" t="s">
        <v>125</v>
      </c>
      <c r="E55" s="72" t="s">
        <v>127</v>
      </c>
      <c r="F55" s="91">
        <f t="shared" si="1"/>
        <v>50</v>
      </c>
      <c r="G55" s="91">
        <v>0</v>
      </c>
      <c r="H55" s="91">
        <v>0</v>
      </c>
      <c r="I55" s="91">
        <v>0</v>
      </c>
      <c r="J55" s="83">
        <v>0</v>
      </c>
      <c r="K55" s="84">
        <v>50</v>
      </c>
      <c r="L55" s="91">
        <v>0</v>
      </c>
      <c r="M55" s="83">
        <v>0</v>
      </c>
      <c r="N55" s="84">
        <f t="shared" si="3"/>
        <v>0</v>
      </c>
      <c r="O55" s="91">
        <v>0</v>
      </c>
      <c r="P55" s="91">
        <v>0</v>
      </c>
      <c r="Q55" s="91">
        <v>0</v>
      </c>
      <c r="R55" s="83">
        <v>0</v>
      </c>
      <c r="S55" s="84">
        <v>0</v>
      </c>
      <c r="T55" s="83">
        <v>0</v>
      </c>
    </row>
    <row r="56" spans="1:20" ht="19.5" customHeight="1">
      <c r="A56" s="72" t="s">
        <v>92</v>
      </c>
      <c r="B56" s="72" t="s">
        <v>89</v>
      </c>
      <c r="C56" s="72" t="s">
        <v>85</v>
      </c>
      <c r="D56" s="72" t="s">
        <v>125</v>
      </c>
      <c r="E56" s="72" t="s">
        <v>128</v>
      </c>
      <c r="F56" s="91">
        <f t="shared" si="1"/>
        <v>980.43</v>
      </c>
      <c r="G56" s="91">
        <v>0</v>
      </c>
      <c r="H56" s="91">
        <v>980.43</v>
      </c>
      <c r="I56" s="91">
        <v>0</v>
      </c>
      <c r="J56" s="83">
        <v>0</v>
      </c>
      <c r="K56" s="84">
        <v>0</v>
      </c>
      <c r="L56" s="91">
        <v>0</v>
      </c>
      <c r="M56" s="83">
        <v>0</v>
      </c>
      <c r="N56" s="84">
        <f t="shared" si="3"/>
        <v>0</v>
      </c>
      <c r="O56" s="91">
        <v>0</v>
      </c>
      <c r="P56" s="91">
        <v>0</v>
      </c>
      <c r="Q56" s="91">
        <v>0</v>
      </c>
      <c r="R56" s="83">
        <v>0</v>
      </c>
      <c r="S56" s="84">
        <v>0</v>
      </c>
      <c r="T56" s="83">
        <v>0</v>
      </c>
    </row>
    <row r="57" spans="1:20" ht="19.5" customHeight="1">
      <c r="A57" s="72" t="s">
        <v>92</v>
      </c>
      <c r="B57" s="72" t="s">
        <v>89</v>
      </c>
      <c r="C57" s="72" t="s">
        <v>97</v>
      </c>
      <c r="D57" s="72" t="s">
        <v>125</v>
      </c>
      <c r="E57" s="72" t="s">
        <v>129</v>
      </c>
      <c r="F57" s="91">
        <f t="shared" si="1"/>
        <v>20330.89</v>
      </c>
      <c r="G57" s="91">
        <v>0</v>
      </c>
      <c r="H57" s="91">
        <v>3695.82</v>
      </c>
      <c r="I57" s="91">
        <v>0</v>
      </c>
      <c r="J57" s="83">
        <v>0</v>
      </c>
      <c r="K57" s="84">
        <v>16335.07</v>
      </c>
      <c r="L57" s="91">
        <v>0</v>
      </c>
      <c r="M57" s="83">
        <v>0</v>
      </c>
      <c r="N57" s="84">
        <f t="shared" si="3"/>
        <v>0</v>
      </c>
      <c r="O57" s="91">
        <v>0</v>
      </c>
      <c r="P57" s="91">
        <v>0</v>
      </c>
      <c r="Q57" s="91">
        <v>0</v>
      </c>
      <c r="R57" s="83">
        <v>0</v>
      </c>
      <c r="S57" s="84">
        <v>300</v>
      </c>
      <c r="T57" s="83">
        <v>0</v>
      </c>
    </row>
    <row r="58" spans="1:20" ht="19.5" customHeight="1">
      <c r="A58" s="72" t="s">
        <v>92</v>
      </c>
      <c r="B58" s="72" t="s">
        <v>89</v>
      </c>
      <c r="C58" s="72" t="s">
        <v>99</v>
      </c>
      <c r="D58" s="72" t="s">
        <v>125</v>
      </c>
      <c r="E58" s="72" t="s">
        <v>130</v>
      </c>
      <c r="F58" s="91">
        <f t="shared" si="1"/>
        <v>450</v>
      </c>
      <c r="G58" s="91">
        <v>0</v>
      </c>
      <c r="H58" s="91">
        <v>263.57</v>
      </c>
      <c r="I58" s="91">
        <v>0</v>
      </c>
      <c r="J58" s="83">
        <v>0</v>
      </c>
      <c r="K58" s="84">
        <v>186.43</v>
      </c>
      <c r="L58" s="91">
        <v>0</v>
      </c>
      <c r="M58" s="83">
        <v>0</v>
      </c>
      <c r="N58" s="84">
        <f t="shared" si="3"/>
        <v>0</v>
      </c>
      <c r="O58" s="91">
        <v>0</v>
      </c>
      <c r="P58" s="91">
        <v>0</v>
      </c>
      <c r="Q58" s="91">
        <v>0</v>
      </c>
      <c r="R58" s="83">
        <v>0</v>
      </c>
      <c r="S58" s="84">
        <v>0</v>
      </c>
      <c r="T58" s="83">
        <v>0</v>
      </c>
    </row>
    <row r="59" spans="1:20" ht="19.5" customHeight="1">
      <c r="A59" s="72" t="s">
        <v>92</v>
      </c>
      <c r="B59" s="72" t="s">
        <v>113</v>
      </c>
      <c r="C59" s="72" t="s">
        <v>90</v>
      </c>
      <c r="D59" s="72" t="s">
        <v>125</v>
      </c>
      <c r="E59" s="72" t="s">
        <v>131</v>
      </c>
      <c r="F59" s="91">
        <f t="shared" si="1"/>
        <v>43</v>
      </c>
      <c r="G59" s="91">
        <v>0</v>
      </c>
      <c r="H59" s="91">
        <v>28</v>
      </c>
      <c r="I59" s="91">
        <v>0</v>
      </c>
      <c r="J59" s="83">
        <v>0</v>
      </c>
      <c r="K59" s="84">
        <v>15</v>
      </c>
      <c r="L59" s="91">
        <v>0</v>
      </c>
      <c r="M59" s="83">
        <v>0</v>
      </c>
      <c r="N59" s="84">
        <f t="shared" si="3"/>
        <v>0</v>
      </c>
      <c r="O59" s="91">
        <v>0</v>
      </c>
      <c r="P59" s="91">
        <v>0</v>
      </c>
      <c r="Q59" s="91">
        <v>0</v>
      </c>
      <c r="R59" s="83">
        <v>0</v>
      </c>
      <c r="S59" s="84">
        <v>0</v>
      </c>
      <c r="T59" s="83">
        <v>0</v>
      </c>
    </row>
    <row r="60" spans="1:20" ht="19.5" customHeight="1">
      <c r="A60" s="72" t="s">
        <v>101</v>
      </c>
      <c r="B60" s="72" t="s">
        <v>102</v>
      </c>
      <c r="C60" s="72" t="s">
        <v>85</v>
      </c>
      <c r="D60" s="72" t="s">
        <v>125</v>
      </c>
      <c r="E60" s="72" t="s">
        <v>117</v>
      </c>
      <c r="F60" s="91">
        <f t="shared" si="1"/>
        <v>124</v>
      </c>
      <c r="G60" s="91">
        <v>0</v>
      </c>
      <c r="H60" s="91">
        <v>100</v>
      </c>
      <c r="I60" s="91">
        <v>0</v>
      </c>
      <c r="J60" s="83">
        <v>0</v>
      </c>
      <c r="K60" s="84">
        <v>24</v>
      </c>
      <c r="L60" s="91">
        <v>0</v>
      </c>
      <c r="M60" s="83">
        <v>0</v>
      </c>
      <c r="N60" s="84">
        <f t="shared" si="3"/>
        <v>0</v>
      </c>
      <c r="O60" s="91">
        <v>0</v>
      </c>
      <c r="P60" s="91">
        <v>0</v>
      </c>
      <c r="Q60" s="91">
        <v>0</v>
      </c>
      <c r="R60" s="83">
        <v>0</v>
      </c>
      <c r="S60" s="84">
        <v>0</v>
      </c>
      <c r="T60" s="83">
        <v>0</v>
      </c>
    </row>
    <row r="61" spans="1:20" ht="19.5" customHeight="1">
      <c r="A61" s="72" t="s">
        <v>101</v>
      </c>
      <c r="B61" s="72" t="s">
        <v>132</v>
      </c>
      <c r="C61" s="72" t="s">
        <v>84</v>
      </c>
      <c r="D61" s="72" t="s">
        <v>125</v>
      </c>
      <c r="E61" s="72" t="s">
        <v>133</v>
      </c>
      <c r="F61" s="91">
        <f t="shared" si="1"/>
        <v>1337</v>
      </c>
      <c r="G61" s="91">
        <v>0</v>
      </c>
      <c r="H61" s="91">
        <v>1337</v>
      </c>
      <c r="I61" s="91">
        <v>0</v>
      </c>
      <c r="J61" s="83">
        <v>0</v>
      </c>
      <c r="K61" s="84">
        <v>0</v>
      </c>
      <c r="L61" s="91">
        <v>0</v>
      </c>
      <c r="M61" s="83">
        <v>0</v>
      </c>
      <c r="N61" s="84">
        <f t="shared" si="3"/>
        <v>0</v>
      </c>
      <c r="O61" s="91">
        <v>0</v>
      </c>
      <c r="P61" s="91">
        <v>0</v>
      </c>
      <c r="Q61" s="91">
        <v>0</v>
      </c>
      <c r="R61" s="83">
        <v>0</v>
      </c>
      <c r="S61" s="84">
        <v>0</v>
      </c>
      <c r="T61" s="83">
        <v>0</v>
      </c>
    </row>
    <row r="62" spans="1:20" ht="19.5" customHeight="1">
      <c r="A62" s="72" t="s">
        <v>105</v>
      </c>
      <c r="B62" s="72" t="s">
        <v>85</v>
      </c>
      <c r="C62" s="72" t="s">
        <v>84</v>
      </c>
      <c r="D62" s="72" t="s">
        <v>125</v>
      </c>
      <c r="E62" s="72" t="s">
        <v>106</v>
      </c>
      <c r="F62" s="91">
        <f t="shared" si="1"/>
        <v>293</v>
      </c>
      <c r="G62" s="91">
        <v>0</v>
      </c>
      <c r="H62" s="91">
        <v>133</v>
      </c>
      <c r="I62" s="91">
        <v>0</v>
      </c>
      <c r="J62" s="83">
        <v>0</v>
      </c>
      <c r="K62" s="84">
        <v>160</v>
      </c>
      <c r="L62" s="91">
        <v>0</v>
      </c>
      <c r="M62" s="83">
        <v>0</v>
      </c>
      <c r="N62" s="84">
        <f t="shared" si="3"/>
        <v>0</v>
      </c>
      <c r="O62" s="91">
        <v>0</v>
      </c>
      <c r="P62" s="91">
        <v>0</v>
      </c>
      <c r="Q62" s="91">
        <v>0</v>
      </c>
      <c r="R62" s="83">
        <v>0</v>
      </c>
      <c r="S62" s="84">
        <v>0</v>
      </c>
      <c r="T62" s="83">
        <v>0</v>
      </c>
    </row>
    <row r="63" spans="1:20" ht="19.5" customHeight="1">
      <c r="A63" s="72" t="s">
        <v>105</v>
      </c>
      <c r="B63" s="72" t="s">
        <v>85</v>
      </c>
      <c r="C63" s="72" t="s">
        <v>85</v>
      </c>
      <c r="D63" s="72" t="s">
        <v>125</v>
      </c>
      <c r="E63" s="72" t="s">
        <v>134</v>
      </c>
      <c r="F63" s="91">
        <f t="shared" si="1"/>
        <v>30</v>
      </c>
      <c r="G63" s="91">
        <v>0</v>
      </c>
      <c r="H63" s="91">
        <v>0</v>
      </c>
      <c r="I63" s="91">
        <v>0</v>
      </c>
      <c r="J63" s="83">
        <v>0</v>
      </c>
      <c r="K63" s="84">
        <v>30</v>
      </c>
      <c r="L63" s="91">
        <v>0</v>
      </c>
      <c r="M63" s="83">
        <v>0</v>
      </c>
      <c r="N63" s="84">
        <f t="shared" si="3"/>
        <v>0</v>
      </c>
      <c r="O63" s="91">
        <v>0</v>
      </c>
      <c r="P63" s="91">
        <v>0</v>
      </c>
      <c r="Q63" s="91">
        <v>0</v>
      </c>
      <c r="R63" s="83">
        <v>0</v>
      </c>
      <c r="S63" s="84">
        <v>0</v>
      </c>
      <c r="T63" s="83">
        <v>0</v>
      </c>
    </row>
    <row r="64" spans="1:20" ht="19.5" customHeight="1">
      <c r="A64" s="72" t="s">
        <v>38</v>
      </c>
      <c r="B64" s="72" t="s">
        <v>38</v>
      </c>
      <c r="C64" s="72" t="s">
        <v>38</v>
      </c>
      <c r="D64" s="72" t="s">
        <v>38</v>
      </c>
      <c r="E64" s="72" t="s">
        <v>135</v>
      </c>
      <c r="F64" s="91">
        <f t="shared" si="1"/>
        <v>2765.26</v>
      </c>
      <c r="G64" s="91">
        <v>0</v>
      </c>
      <c r="H64" s="91">
        <v>2130.36</v>
      </c>
      <c r="I64" s="91">
        <v>0</v>
      </c>
      <c r="J64" s="83">
        <v>0</v>
      </c>
      <c r="K64" s="84">
        <v>631.9</v>
      </c>
      <c r="L64" s="91">
        <v>0</v>
      </c>
      <c r="M64" s="83">
        <v>0</v>
      </c>
      <c r="N64" s="84">
        <f t="shared" si="3"/>
        <v>0</v>
      </c>
      <c r="O64" s="91">
        <v>0</v>
      </c>
      <c r="P64" s="91">
        <v>0</v>
      </c>
      <c r="Q64" s="91">
        <v>0</v>
      </c>
      <c r="R64" s="83">
        <v>0</v>
      </c>
      <c r="S64" s="84">
        <v>3</v>
      </c>
      <c r="T64" s="83">
        <v>0</v>
      </c>
    </row>
    <row r="65" spans="1:20" ht="19.5" customHeight="1">
      <c r="A65" s="72" t="s">
        <v>88</v>
      </c>
      <c r="B65" s="72" t="s">
        <v>89</v>
      </c>
      <c r="C65" s="72" t="s">
        <v>90</v>
      </c>
      <c r="D65" s="72" t="s">
        <v>136</v>
      </c>
      <c r="E65" s="72" t="s">
        <v>91</v>
      </c>
      <c r="F65" s="91">
        <f t="shared" si="1"/>
        <v>15</v>
      </c>
      <c r="G65" s="91">
        <v>0</v>
      </c>
      <c r="H65" s="91">
        <v>10</v>
      </c>
      <c r="I65" s="91">
        <v>0</v>
      </c>
      <c r="J65" s="83">
        <v>0</v>
      </c>
      <c r="K65" s="84">
        <v>5</v>
      </c>
      <c r="L65" s="91">
        <v>0</v>
      </c>
      <c r="M65" s="83">
        <v>0</v>
      </c>
      <c r="N65" s="84">
        <f t="shared" si="3"/>
        <v>0</v>
      </c>
      <c r="O65" s="91">
        <v>0</v>
      </c>
      <c r="P65" s="91">
        <v>0</v>
      </c>
      <c r="Q65" s="91">
        <v>0</v>
      </c>
      <c r="R65" s="83">
        <v>0</v>
      </c>
      <c r="S65" s="84">
        <v>0</v>
      </c>
      <c r="T65" s="83">
        <v>0</v>
      </c>
    </row>
    <row r="66" spans="1:20" ht="19.5" customHeight="1">
      <c r="A66" s="72" t="s">
        <v>92</v>
      </c>
      <c r="B66" s="72" t="s">
        <v>93</v>
      </c>
      <c r="C66" s="72" t="s">
        <v>85</v>
      </c>
      <c r="D66" s="72" t="s">
        <v>136</v>
      </c>
      <c r="E66" s="72" t="s">
        <v>126</v>
      </c>
      <c r="F66" s="91">
        <f t="shared" si="1"/>
        <v>33.34</v>
      </c>
      <c r="G66" s="91">
        <v>0</v>
      </c>
      <c r="H66" s="91">
        <v>31.34</v>
      </c>
      <c r="I66" s="91">
        <v>0</v>
      </c>
      <c r="J66" s="83">
        <v>0</v>
      </c>
      <c r="K66" s="84">
        <v>2</v>
      </c>
      <c r="L66" s="91">
        <v>0</v>
      </c>
      <c r="M66" s="83">
        <v>0</v>
      </c>
      <c r="N66" s="84">
        <f t="shared" si="3"/>
        <v>0</v>
      </c>
      <c r="O66" s="91">
        <v>0</v>
      </c>
      <c r="P66" s="91">
        <v>0</v>
      </c>
      <c r="Q66" s="91">
        <v>0</v>
      </c>
      <c r="R66" s="83">
        <v>0</v>
      </c>
      <c r="S66" s="84">
        <v>0</v>
      </c>
      <c r="T66" s="83">
        <v>0</v>
      </c>
    </row>
    <row r="67" spans="1:20" ht="19.5" customHeight="1">
      <c r="A67" s="72" t="s">
        <v>92</v>
      </c>
      <c r="B67" s="72" t="s">
        <v>93</v>
      </c>
      <c r="C67" s="72" t="s">
        <v>93</v>
      </c>
      <c r="D67" s="72" t="s">
        <v>136</v>
      </c>
      <c r="E67" s="72" t="s">
        <v>94</v>
      </c>
      <c r="F67" s="91">
        <f t="shared" si="1"/>
        <v>110</v>
      </c>
      <c r="G67" s="91">
        <v>0</v>
      </c>
      <c r="H67" s="91">
        <v>110</v>
      </c>
      <c r="I67" s="91">
        <v>0</v>
      </c>
      <c r="J67" s="83">
        <v>0</v>
      </c>
      <c r="K67" s="84">
        <v>0</v>
      </c>
      <c r="L67" s="91">
        <v>0</v>
      </c>
      <c r="M67" s="83">
        <v>0</v>
      </c>
      <c r="N67" s="84">
        <f t="shared" si="3"/>
        <v>0</v>
      </c>
      <c r="O67" s="91">
        <v>0</v>
      </c>
      <c r="P67" s="91">
        <v>0</v>
      </c>
      <c r="Q67" s="91">
        <v>0</v>
      </c>
      <c r="R67" s="83">
        <v>0</v>
      </c>
      <c r="S67" s="84">
        <v>0</v>
      </c>
      <c r="T67" s="83">
        <v>0</v>
      </c>
    </row>
    <row r="68" spans="1:20" ht="19.5" customHeight="1">
      <c r="A68" s="72" t="s">
        <v>92</v>
      </c>
      <c r="B68" s="72" t="s">
        <v>93</v>
      </c>
      <c r="C68" s="72" t="s">
        <v>111</v>
      </c>
      <c r="D68" s="72" t="s">
        <v>136</v>
      </c>
      <c r="E68" s="72" t="s">
        <v>112</v>
      </c>
      <c r="F68" s="91">
        <f t="shared" si="1"/>
        <v>55</v>
      </c>
      <c r="G68" s="91">
        <v>0</v>
      </c>
      <c r="H68" s="91">
        <v>55</v>
      </c>
      <c r="I68" s="91">
        <v>0</v>
      </c>
      <c r="J68" s="83">
        <v>0</v>
      </c>
      <c r="K68" s="84">
        <v>0</v>
      </c>
      <c r="L68" s="91">
        <v>0</v>
      </c>
      <c r="M68" s="83">
        <v>0</v>
      </c>
      <c r="N68" s="84">
        <f t="shared" si="3"/>
        <v>0</v>
      </c>
      <c r="O68" s="91">
        <v>0</v>
      </c>
      <c r="P68" s="91">
        <v>0</v>
      </c>
      <c r="Q68" s="91">
        <v>0</v>
      </c>
      <c r="R68" s="83">
        <v>0</v>
      </c>
      <c r="S68" s="84">
        <v>0</v>
      </c>
      <c r="T68" s="83">
        <v>0</v>
      </c>
    </row>
    <row r="69" spans="1:20" ht="19.5" customHeight="1">
      <c r="A69" s="72" t="s">
        <v>92</v>
      </c>
      <c r="B69" s="72" t="s">
        <v>89</v>
      </c>
      <c r="C69" s="72" t="s">
        <v>85</v>
      </c>
      <c r="D69" s="72" t="s">
        <v>136</v>
      </c>
      <c r="E69" s="72" t="s">
        <v>128</v>
      </c>
      <c r="F69" s="91">
        <f t="shared" si="1"/>
        <v>339.11</v>
      </c>
      <c r="G69" s="91">
        <v>0</v>
      </c>
      <c r="H69" s="91">
        <v>339.11</v>
      </c>
      <c r="I69" s="91">
        <v>0</v>
      </c>
      <c r="J69" s="83">
        <v>0</v>
      </c>
      <c r="K69" s="84">
        <v>0</v>
      </c>
      <c r="L69" s="91">
        <v>0</v>
      </c>
      <c r="M69" s="83">
        <v>0</v>
      </c>
      <c r="N69" s="84">
        <f t="shared" si="3"/>
        <v>0</v>
      </c>
      <c r="O69" s="91">
        <v>0</v>
      </c>
      <c r="P69" s="91">
        <v>0</v>
      </c>
      <c r="Q69" s="91">
        <v>0</v>
      </c>
      <c r="R69" s="83">
        <v>0</v>
      </c>
      <c r="S69" s="84">
        <v>0</v>
      </c>
      <c r="T69" s="83">
        <v>0</v>
      </c>
    </row>
    <row r="70" spans="1:20" ht="19.5" customHeight="1">
      <c r="A70" s="72" t="s">
        <v>92</v>
      </c>
      <c r="B70" s="72" t="s">
        <v>89</v>
      </c>
      <c r="C70" s="72" t="s">
        <v>97</v>
      </c>
      <c r="D70" s="72" t="s">
        <v>136</v>
      </c>
      <c r="E70" s="72" t="s">
        <v>129</v>
      </c>
      <c r="F70" s="91">
        <f t="shared" si="1"/>
        <v>1749.9099999999999</v>
      </c>
      <c r="G70" s="91">
        <v>0</v>
      </c>
      <c r="H70" s="91">
        <v>1158.36</v>
      </c>
      <c r="I70" s="91">
        <v>0</v>
      </c>
      <c r="J70" s="83">
        <v>0</v>
      </c>
      <c r="K70" s="84">
        <v>588.55</v>
      </c>
      <c r="L70" s="91">
        <v>0</v>
      </c>
      <c r="M70" s="83">
        <v>0</v>
      </c>
      <c r="N70" s="84">
        <f aca="true" t="shared" si="4" ref="N70:N99">SUM(O70:R70)</f>
        <v>0</v>
      </c>
      <c r="O70" s="91">
        <v>0</v>
      </c>
      <c r="P70" s="91">
        <v>0</v>
      </c>
      <c r="Q70" s="91">
        <v>0</v>
      </c>
      <c r="R70" s="83">
        <v>0</v>
      </c>
      <c r="S70" s="84">
        <v>3</v>
      </c>
      <c r="T70" s="83">
        <v>0</v>
      </c>
    </row>
    <row r="71" spans="1:20" ht="19.5" customHeight="1">
      <c r="A71" s="72" t="s">
        <v>92</v>
      </c>
      <c r="B71" s="72" t="s">
        <v>89</v>
      </c>
      <c r="C71" s="72" t="s">
        <v>99</v>
      </c>
      <c r="D71" s="72" t="s">
        <v>136</v>
      </c>
      <c r="E71" s="72" t="s">
        <v>130</v>
      </c>
      <c r="F71" s="91">
        <f t="shared" si="1"/>
        <v>109.55</v>
      </c>
      <c r="G71" s="91">
        <v>0</v>
      </c>
      <c r="H71" s="91">
        <v>109.55</v>
      </c>
      <c r="I71" s="91">
        <v>0</v>
      </c>
      <c r="J71" s="83">
        <v>0</v>
      </c>
      <c r="K71" s="84">
        <v>0</v>
      </c>
      <c r="L71" s="91">
        <v>0</v>
      </c>
      <c r="M71" s="83">
        <v>0</v>
      </c>
      <c r="N71" s="84">
        <f t="shared" si="4"/>
        <v>0</v>
      </c>
      <c r="O71" s="91">
        <v>0</v>
      </c>
      <c r="P71" s="91">
        <v>0</v>
      </c>
      <c r="Q71" s="91">
        <v>0</v>
      </c>
      <c r="R71" s="83">
        <v>0</v>
      </c>
      <c r="S71" s="84">
        <v>0</v>
      </c>
      <c r="T71" s="83">
        <v>0</v>
      </c>
    </row>
    <row r="72" spans="1:20" ht="19.5" customHeight="1">
      <c r="A72" s="72" t="s">
        <v>101</v>
      </c>
      <c r="B72" s="72" t="s">
        <v>102</v>
      </c>
      <c r="C72" s="72" t="s">
        <v>85</v>
      </c>
      <c r="D72" s="72" t="s">
        <v>136</v>
      </c>
      <c r="E72" s="72" t="s">
        <v>117</v>
      </c>
      <c r="F72" s="91">
        <f aca="true" t="shared" si="5" ref="F72:F99">SUM(G72:T72)</f>
        <v>53</v>
      </c>
      <c r="G72" s="91">
        <v>0</v>
      </c>
      <c r="H72" s="91">
        <v>38</v>
      </c>
      <c r="I72" s="91">
        <v>0</v>
      </c>
      <c r="J72" s="83">
        <v>0</v>
      </c>
      <c r="K72" s="84">
        <v>15</v>
      </c>
      <c r="L72" s="91">
        <v>0</v>
      </c>
      <c r="M72" s="83">
        <v>0</v>
      </c>
      <c r="N72" s="84">
        <f t="shared" si="4"/>
        <v>0</v>
      </c>
      <c r="O72" s="91">
        <v>0</v>
      </c>
      <c r="P72" s="91">
        <v>0</v>
      </c>
      <c r="Q72" s="91">
        <v>0</v>
      </c>
      <c r="R72" s="83">
        <v>0</v>
      </c>
      <c r="S72" s="84">
        <v>0</v>
      </c>
      <c r="T72" s="83">
        <v>0</v>
      </c>
    </row>
    <row r="73" spans="1:20" ht="19.5" customHeight="1">
      <c r="A73" s="72" t="s">
        <v>101</v>
      </c>
      <c r="B73" s="72" t="s">
        <v>132</v>
      </c>
      <c r="C73" s="72" t="s">
        <v>84</v>
      </c>
      <c r="D73" s="72" t="s">
        <v>136</v>
      </c>
      <c r="E73" s="72" t="s">
        <v>133</v>
      </c>
      <c r="F73" s="91">
        <f t="shared" si="5"/>
        <v>200</v>
      </c>
      <c r="G73" s="91">
        <v>0</v>
      </c>
      <c r="H73" s="91">
        <v>200</v>
      </c>
      <c r="I73" s="91">
        <v>0</v>
      </c>
      <c r="J73" s="83">
        <v>0</v>
      </c>
      <c r="K73" s="84">
        <v>0</v>
      </c>
      <c r="L73" s="91">
        <v>0</v>
      </c>
      <c r="M73" s="83">
        <v>0</v>
      </c>
      <c r="N73" s="84">
        <f t="shared" si="4"/>
        <v>0</v>
      </c>
      <c r="O73" s="91">
        <v>0</v>
      </c>
      <c r="P73" s="91">
        <v>0</v>
      </c>
      <c r="Q73" s="91">
        <v>0</v>
      </c>
      <c r="R73" s="83">
        <v>0</v>
      </c>
      <c r="S73" s="84">
        <v>0</v>
      </c>
      <c r="T73" s="83">
        <v>0</v>
      </c>
    </row>
    <row r="74" spans="1:20" ht="19.5" customHeight="1">
      <c r="A74" s="72" t="s">
        <v>105</v>
      </c>
      <c r="B74" s="72" t="s">
        <v>85</v>
      </c>
      <c r="C74" s="72" t="s">
        <v>84</v>
      </c>
      <c r="D74" s="72" t="s">
        <v>136</v>
      </c>
      <c r="E74" s="72" t="s">
        <v>106</v>
      </c>
      <c r="F74" s="91">
        <f t="shared" si="5"/>
        <v>100.35</v>
      </c>
      <c r="G74" s="91">
        <v>0</v>
      </c>
      <c r="H74" s="91">
        <v>79</v>
      </c>
      <c r="I74" s="91">
        <v>0</v>
      </c>
      <c r="J74" s="83">
        <v>0</v>
      </c>
      <c r="K74" s="84">
        <v>21.35</v>
      </c>
      <c r="L74" s="91">
        <v>0</v>
      </c>
      <c r="M74" s="83">
        <v>0</v>
      </c>
      <c r="N74" s="84">
        <f t="shared" si="4"/>
        <v>0</v>
      </c>
      <c r="O74" s="91">
        <v>0</v>
      </c>
      <c r="P74" s="91">
        <v>0</v>
      </c>
      <c r="Q74" s="91">
        <v>0</v>
      </c>
      <c r="R74" s="83">
        <v>0</v>
      </c>
      <c r="S74" s="84">
        <v>0</v>
      </c>
      <c r="T74" s="83">
        <v>0</v>
      </c>
    </row>
    <row r="75" spans="1:20" ht="19.5" customHeight="1">
      <c r="A75" s="72" t="s">
        <v>38</v>
      </c>
      <c r="B75" s="72" t="s">
        <v>38</v>
      </c>
      <c r="C75" s="72" t="s">
        <v>38</v>
      </c>
      <c r="D75" s="72" t="s">
        <v>38</v>
      </c>
      <c r="E75" s="72" t="s">
        <v>137</v>
      </c>
      <c r="F75" s="91">
        <f t="shared" si="5"/>
        <v>9521.08</v>
      </c>
      <c r="G75" s="91">
        <v>9.1</v>
      </c>
      <c r="H75" s="91">
        <v>2883.98</v>
      </c>
      <c r="I75" s="91">
        <v>578</v>
      </c>
      <c r="J75" s="83">
        <v>0</v>
      </c>
      <c r="K75" s="84">
        <v>6000</v>
      </c>
      <c r="L75" s="91">
        <v>0</v>
      </c>
      <c r="M75" s="83">
        <v>0</v>
      </c>
      <c r="N75" s="84">
        <f t="shared" si="4"/>
        <v>0</v>
      </c>
      <c r="O75" s="91">
        <v>0</v>
      </c>
      <c r="P75" s="91">
        <v>0</v>
      </c>
      <c r="Q75" s="91">
        <v>0</v>
      </c>
      <c r="R75" s="83">
        <v>0</v>
      </c>
      <c r="S75" s="84">
        <v>50</v>
      </c>
      <c r="T75" s="83">
        <v>0</v>
      </c>
    </row>
    <row r="76" spans="1:20" ht="19.5" customHeight="1">
      <c r="A76" s="72" t="s">
        <v>88</v>
      </c>
      <c r="B76" s="72" t="s">
        <v>89</v>
      </c>
      <c r="C76" s="72" t="s">
        <v>90</v>
      </c>
      <c r="D76" s="72" t="s">
        <v>138</v>
      </c>
      <c r="E76" s="72" t="s">
        <v>91</v>
      </c>
      <c r="F76" s="91">
        <f t="shared" si="5"/>
        <v>40</v>
      </c>
      <c r="G76" s="91">
        <v>0</v>
      </c>
      <c r="H76" s="91">
        <v>0</v>
      </c>
      <c r="I76" s="91">
        <v>0</v>
      </c>
      <c r="J76" s="83">
        <v>0</v>
      </c>
      <c r="K76" s="84">
        <v>40</v>
      </c>
      <c r="L76" s="91">
        <v>0</v>
      </c>
      <c r="M76" s="83">
        <v>0</v>
      </c>
      <c r="N76" s="84">
        <f t="shared" si="4"/>
        <v>0</v>
      </c>
      <c r="O76" s="91">
        <v>0</v>
      </c>
      <c r="P76" s="91">
        <v>0</v>
      </c>
      <c r="Q76" s="91">
        <v>0</v>
      </c>
      <c r="R76" s="83">
        <v>0</v>
      </c>
      <c r="S76" s="84">
        <v>0</v>
      </c>
      <c r="T76" s="83">
        <v>0</v>
      </c>
    </row>
    <row r="77" spans="1:20" ht="19.5" customHeight="1">
      <c r="A77" s="72" t="s">
        <v>92</v>
      </c>
      <c r="B77" s="72" t="s">
        <v>93</v>
      </c>
      <c r="C77" s="72" t="s">
        <v>85</v>
      </c>
      <c r="D77" s="72" t="s">
        <v>138</v>
      </c>
      <c r="E77" s="72" t="s">
        <v>126</v>
      </c>
      <c r="F77" s="91">
        <f t="shared" si="5"/>
        <v>156.1</v>
      </c>
      <c r="G77" s="91">
        <v>0</v>
      </c>
      <c r="H77" s="91">
        <v>56.1</v>
      </c>
      <c r="I77" s="91">
        <v>0</v>
      </c>
      <c r="J77" s="83">
        <v>0</v>
      </c>
      <c r="K77" s="84">
        <v>100</v>
      </c>
      <c r="L77" s="91">
        <v>0</v>
      </c>
      <c r="M77" s="83">
        <v>0</v>
      </c>
      <c r="N77" s="84">
        <f t="shared" si="4"/>
        <v>0</v>
      </c>
      <c r="O77" s="91">
        <v>0</v>
      </c>
      <c r="P77" s="91">
        <v>0</v>
      </c>
      <c r="Q77" s="91">
        <v>0</v>
      </c>
      <c r="R77" s="83">
        <v>0</v>
      </c>
      <c r="S77" s="84">
        <v>0</v>
      </c>
      <c r="T77" s="83">
        <v>0</v>
      </c>
    </row>
    <row r="78" spans="1:20" ht="19.5" customHeight="1">
      <c r="A78" s="72" t="s">
        <v>92</v>
      </c>
      <c r="B78" s="72" t="s">
        <v>93</v>
      </c>
      <c r="C78" s="72" t="s">
        <v>93</v>
      </c>
      <c r="D78" s="72" t="s">
        <v>138</v>
      </c>
      <c r="E78" s="72" t="s">
        <v>94</v>
      </c>
      <c r="F78" s="91">
        <f t="shared" si="5"/>
        <v>332.09000000000003</v>
      </c>
      <c r="G78" s="91">
        <v>0</v>
      </c>
      <c r="H78" s="91">
        <v>189.1</v>
      </c>
      <c r="I78" s="91">
        <v>0</v>
      </c>
      <c r="J78" s="83">
        <v>0</v>
      </c>
      <c r="K78" s="84">
        <v>142.99</v>
      </c>
      <c r="L78" s="91">
        <v>0</v>
      </c>
      <c r="M78" s="83">
        <v>0</v>
      </c>
      <c r="N78" s="84">
        <f t="shared" si="4"/>
        <v>0</v>
      </c>
      <c r="O78" s="91">
        <v>0</v>
      </c>
      <c r="P78" s="91">
        <v>0</v>
      </c>
      <c r="Q78" s="91">
        <v>0</v>
      </c>
      <c r="R78" s="83">
        <v>0</v>
      </c>
      <c r="S78" s="84">
        <v>0</v>
      </c>
      <c r="T78" s="83">
        <v>0</v>
      </c>
    </row>
    <row r="79" spans="1:20" ht="19.5" customHeight="1">
      <c r="A79" s="72" t="s">
        <v>92</v>
      </c>
      <c r="B79" s="72" t="s">
        <v>93</v>
      </c>
      <c r="C79" s="72" t="s">
        <v>111</v>
      </c>
      <c r="D79" s="72" t="s">
        <v>138</v>
      </c>
      <c r="E79" s="72" t="s">
        <v>112</v>
      </c>
      <c r="F79" s="91">
        <f t="shared" si="5"/>
        <v>166.04000000000002</v>
      </c>
      <c r="G79" s="91">
        <v>0</v>
      </c>
      <c r="H79" s="91">
        <v>75.75</v>
      </c>
      <c r="I79" s="91">
        <v>0</v>
      </c>
      <c r="J79" s="83">
        <v>0</v>
      </c>
      <c r="K79" s="84">
        <v>90.29</v>
      </c>
      <c r="L79" s="91">
        <v>0</v>
      </c>
      <c r="M79" s="83">
        <v>0</v>
      </c>
      <c r="N79" s="84">
        <f t="shared" si="4"/>
        <v>0</v>
      </c>
      <c r="O79" s="91">
        <v>0</v>
      </c>
      <c r="P79" s="91">
        <v>0</v>
      </c>
      <c r="Q79" s="91">
        <v>0</v>
      </c>
      <c r="R79" s="83">
        <v>0</v>
      </c>
      <c r="S79" s="84">
        <v>0</v>
      </c>
      <c r="T79" s="83">
        <v>0</v>
      </c>
    </row>
    <row r="80" spans="1:20" ht="19.5" customHeight="1">
      <c r="A80" s="72" t="s">
        <v>92</v>
      </c>
      <c r="B80" s="72" t="s">
        <v>89</v>
      </c>
      <c r="C80" s="72" t="s">
        <v>85</v>
      </c>
      <c r="D80" s="72" t="s">
        <v>138</v>
      </c>
      <c r="E80" s="72" t="s">
        <v>128</v>
      </c>
      <c r="F80" s="91">
        <f t="shared" si="5"/>
        <v>148.85</v>
      </c>
      <c r="G80" s="91">
        <v>0</v>
      </c>
      <c r="H80" s="91">
        <v>148.85</v>
      </c>
      <c r="I80" s="91">
        <v>0</v>
      </c>
      <c r="J80" s="83">
        <v>0</v>
      </c>
      <c r="K80" s="84">
        <v>0</v>
      </c>
      <c r="L80" s="91">
        <v>0</v>
      </c>
      <c r="M80" s="83">
        <v>0</v>
      </c>
      <c r="N80" s="84">
        <f t="shared" si="4"/>
        <v>0</v>
      </c>
      <c r="O80" s="91">
        <v>0</v>
      </c>
      <c r="P80" s="91">
        <v>0</v>
      </c>
      <c r="Q80" s="91">
        <v>0</v>
      </c>
      <c r="R80" s="83">
        <v>0</v>
      </c>
      <c r="S80" s="84">
        <v>0</v>
      </c>
      <c r="T80" s="83">
        <v>0</v>
      </c>
    </row>
    <row r="81" spans="1:20" ht="19.5" customHeight="1">
      <c r="A81" s="72" t="s">
        <v>92</v>
      </c>
      <c r="B81" s="72" t="s">
        <v>89</v>
      </c>
      <c r="C81" s="72" t="s">
        <v>97</v>
      </c>
      <c r="D81" s="72" t="s">
        <v>138</v>
      </c>
      <c r="E81" s="72" t="s">
        <v>129</v>
      </c>
      <c r="F81" s="91">
        <f t="shared" si="5"/>
        <v>7046.99</v>
      </c>
      <c r="G81" s="91">
        <v>9.1</v>
      </c>
      <c r="H81" s="91">
        <v>1717.07</v>
      </c>
      <c r="I81" s="91">
        <v>0</v>
      </c>
      <c r="J81" s="83">
        <v>0</v>
      </c>
      <c r="K81" s="84">
        <v>5270.82</v>
      </c>
      <c r="L81" s="91">
        <v>0</v>
      </c>
      <c r="M81" s="83">
        <v>0</v>
      </c>
      <c r="N81" s="84">
        <f t="shared" si="4"/>
        <v>0</v>
      </c>
      <c r="O81" s="91">
        <v>0</v>
      </c>
      <c r="P81" s="91">
        <v>0</v>
      </c>
      <c r="Q81" s="91">
        <v>0</v>
      </c>
      <c r="R81" s="83">
        <v>0</v>
      </c>
      <c r="S81" s="84">
        <v>50</v>
      </c>
      <c r="T81" s="83">
        <v>0</v>
      </c>
    </row>
    <row r="82" spans="1:20" ht="19.5" customHeight="1">
      <c r="A82" s="72" t="s">
        <v>92</v>
      </c>
      <c r="B82" s="72" t="s">
        <v>89</v>
      </c>
      <c r="C82" s="72" t="s">
        <v>99</v>
      </c>
      <c r="D82" s="72" t="s">
        <v>138</v>
      </c>
      <c r="E82" s="72" t="s">
        <v>130</v>
      </c>
      <c r="F82" s="91">
        <f t="shared" si="5"/>
        <v>68</v>
      </c>
      <c r="G82" s="91">
        <v>0</v>
      </c>
      <c r="H82" s="91">
        <v>68</v>
      </c>
      <c r="I82" s="91">
        <v>0</v>
      </c>
      <c r="J82" s="83">
        <v>0</v>
      </c>
      <c r="K82" s="84">
        <v>0</v>
      </c>
      <c r="L82" s="91">
        <v>0</v>
      </c>
      <c r="M82" s="83">
        <v>0</v>
      </c>
      <c r="N82" s="84">
        <f t="shared" si="4"/>
        <v>0</v>
      </c>
      <c r="O82" s="91">
        <v>0</v>
      </c>
      <c r="P82" s="91">
        <v>0</v>
      </c>
      <c r="Q82" s="91">
        <v>0</v>
      </c>
      <c r="R82" s="83">
        <v>0</v>
      </c>
      <c r="S82" s="84">
        <v>0</v>
      </c>
      <c r="T82" s="83">
        <v>0</v>
      </c>
    </row>
    <row r="83" spans="1:20" ht="19.5" customHeight="1">
      <c r="A83" s="72" t="s">
        <v>92</v>
      </c>
      <c r="B83" s="72" t="s">
        <v>113</v>
      </c>
      <c r="C83" s="72" t="s">
        <v>85</v>
      </c>
      <c r="D83" s="72" t="s">
        <v>138</v>
      </c>
      <c r="E83" s="72" t="s">
        <v>139</v>
      </c>
      <c r="F83" s="91">
        <f t="shared" si="5"/>
        <v>18</v>
      </c>
      <c r="G83" s="91">
        <v>0</v>
      </c>
      <c r="H83" s="91">
        <v>18</v>
      </c>
      <c r="I83" s="91">
        <v>0</v>
      </c>
      <c r="J83" s="83">
        <v>0</v>
      </c>
      <c r="K83" s="84">
        <v>0</v>
      </c>
      <c r="L83" s="91">
        <v>0</v>
      </c>
      <c r="M83" s="83">
        <v>0</v>
      </c>
      <c r="N83" s="84">
        <f t="shared" si="4"/>
        <v>0</v>
      </c>
      <c r="O83" s="91">
        <v>0</v>
      </c>
      <c r="P83" s="91">
        <v>0</v>
      </c>
      <c r="Q83" s="91">
        <v>0</v>
      </c>
      <c r="R83" s="83">
        <v>0</v>
      </c>
      <c r="S83" s="84">
        <v>0</v>
      </c>
      <c r="T83" s="83">
        <v>0</v>
      </c>
    </row>
    <row r="84" spans="1:20" ht="19.5" customHeight="1">
      <c r="A84" s="72" t="s">
        <v>92</v>
      </c>
      <c r="B84" s="72" t="s">
        <v>113</v>
      </c>
      <c r="C84" s="72" t="s">
        <v>90</v>
      </c>
      <c r="D84" s="72" t="s">
        <v>138</v>
      </c>
      <c r="E84" s="72" t="s">
        <v>131</v>
      </c>
      <c r="F84" s="91">
        <f t="shared" si="5"/>
        <v>15</v>
      </c>
      <c r="G84" s="91">
        <v>0</v>
      </c>
      <c r="H84" s="91">
        <v>15</v>
      </c>
      <c r="I84" s="91">
        <v>0</v>
      </c>
      <c r="J84" s="83">
        <v>0</v>
      </c>
      <c r="K84" s="84">
        <v>0</v>
      </c>
      <c r="L84" s="91">
        <v>0</v>
      </c>
      <c r="M84" s="83">
        <v>0</v>
      </c>
      <c r="N84" s="84">
        <f t="shared" si="4"/>
        <v>0</v>
      </c>
      <c r="O84" s="91">
        <v>0</v>
      </c>
      <c r="P84" s="91">
        <v>0</v>
      </c>
      <c r="Q84" s="91">
        <v>0</v>
      </c>
      <c r="R84" s="83">
        <v>0</v>
      </c>
      <c r="S84" s="84">
        <v>0</v>
      </c>
      <c r="T84" s="83">
        <v>0</v>
      </c>
    </row>
    <row r="85" spans="1:20" ht="19.5" customHeight="1">
      <c r="A85" s="72" t="s">
        <v>101</v>
      </c>
      <c r="B85" s="72" t="s">
        <v>102</v>
      </c>
      <c r="C85" s="72" t="s">
        <v>85</v>
      </c>
      <c r="D85" s="72" t="s">
        <v>138</v>
      </c>
      <c r="E85" s="72" t="s">
        <v>117</v>
      </c>
      <c r="F85" s="91">
        <f t="shared" si="5"/>
        <v>174.35000000000002</v>
      </c>
      <c r="G85" s="91">
        <v>0</v>
      </c>
      <c r="H85" s="91">
        <v>61.45</v>
      </c>
      <c r="I85" s="91">
        <v>0</v>
      </c>
      <c r="J85" s="83">
        <v>0</v>
      </c>
      <c r="K85" s="84">
        <v>112.9</v>
      </c>
      <c r="L85" s="91">
        <v>0</v>
      </c>
      <c r="M85" s="83">
        <v>0</v>
      </c>
      <c r="N85" s="84">
        <f t="shared" si="4"/>
        <v>0</v>
      </c>
      <c r="O85" s="91">
        <v>0</v>
      </c>
      <c r="P85" s="91">
        <v>0</v>
      </c>
      <c r="Q85" s="91">
        <v>0</v>
      </c>
      <c r="R85" s="83">
        <v>0</v>
      </c>
      <c r="S85" s="84">
        <v>0</v>
      </c>
      <c r="T85" s="83">
        <v>0</v>
      </c>
    </row>
    <row r="86" spans="1:20" ht="19.5" customHeight="1">
      <c r="A86" s="72" t="s">
        <v>101</v>
      </c>
      <c r="B86" s="72" t="s">
        <v>132</v>
      </c>
      <c r="C86" s="72" t="s">
        <v>84</v>
      </c>
      <c r="D86" s="72" t="s">
        <v>138</v>
      </c>
      <c r="E86" s="72" t="s">
        <v>133</v>
      </c>
      <c r="F86" s="91">
        <f t="shared" si="5"/>
        <v>470</v>
      </c>
      <c r="G86" s="91">
        <v>0</v>
      </c>
      <c r="H86" s="91">
        <v>470</v>
      </c>
      <c r="I86" s="91">
        <v>0</v>
      </c>
      <c r="J86" s="83">
        <v>0</v>
      </c>
      <c r="K86" s="84">
        <v>0</v>
      </c>
      <c r="L86" s="91">
        <v>0</v>
      </c>
      <c r="M86" s="83">
        <v>0</v>
      </c>
      <c r="N86" s="84">
        <f t="shared" si="4"/>
        <v>0</v>
      </c>
      <c r="O86" s="91">
        <v>0</v>
      </c>
      <c r="P86" s="91">
        <v>0</v>
      </c>
      <c r="Q86" s="91">
        <v>0</v>
      </c>
      <c r="R86" s="83">
        <v>0</v>
      </c>
      <c r="S86" s="84">
        <v>0</v>
      </c>
      <c r="T86" s="83">
        <v>0</v>
      </c>
    </row>
    <row r="87" spans="1:20" ht="19.5" customHeight="1">
      <c r="A87" s="72" t="s">
        <v>105</v>
      </c>
      <c r="B87" s="72" t="s">
        <v>85</v>
      </c>
      <c r="C87" s="72" t="s">
        <v>84</v>
      </c>
      <c r="D87" s="72" t="s">
        <v>138</v>
      </c>
      <c r="E87" s="72" t="s">
        <v>106</v>
      </c>
      <c r="F87" s="91">
        <f t="shared" si="5"/>
        <v>307.65999999999997</v>
      </c>
      <c r="G87" s="91">
        <v>0</v>
      </c>
      <c r="H87" s="91">
        <v>64.66</v>
      </c>
      <c r="I87" s="91">
        <v>0</v>
      </c>
      <c r="J87" s="83">
        <v>0</v>
      </c>
      <c r="K87" s="84">
        <v>243</v>
      </c>
      <c r="L87" s="91">
        <v>0</v>
      </c>
      <c r="M87" s="83">
        <v>0</v>
      </c>
      <c r="N87" s="84">
        <f t="shared" si="4"/>
        <v>0</v>
      </c>
      <c r="O87" s="91">
        <v>0</v>
      </c>
      <c r="P87" s="91">
        <v>0</v>
      </c>
      <c r="Q87" s="91">
        <v>0</v>
      </c>
      <c r="R87" s="83">
        <v>0</v>
      </c>
      <c r="S87" s="84">
        <v>0</v>
      </c>
      <c r="T87" s="83">
        <v>0</v>
      </c>
    </row>
    <row r="88" spans="1:20" ht="19.5" customHeight="1">
      <c r="A88" s="72" t="s">
        <v>140</v>
      </c>
      <c r="B88" s="72" t="s">
        <v>141</v>
      </c>
      <c r="C88" s="72" t="s">
        <v>85</v>
      </c>
      <c r="D88" s="72" t="s">
        <v>138</v>
      </c>
      <c r="E88" s="72" t="s">
        <v>142</v>
      </c>
      <c r="F88" s="91">
        <f t="shared" si="5"/>
        <v>578</v>
      </c>
      <c r="G88" s="91">
        <v>0</v>
      </c>
      <c r="H88" s="91">
        <v>0</v>
      </c>
      <c r="I88" s="91">
        <v>578</v>
      </c>
      <c r="J88" s="83">
        <v>0</v>
      </c>
      <c r="K88" s="84">
        <v>0</v>
      </c>
      <c r="L88" s="91">
        <v>0</v>
      </c>
      <c r="M88" s="83">
        <v>0</v>
      </c>
      <c r="N88" s="84">
        <f t="shared" si="4"/>
        <v>0</v>
      </c>
      <c r="O88" s="91">
        <v>0</v>
      </c>
      <c r="P88" s="91">
        <v>0</v>
      </c>
      <c r="Q88" s="91">
        <v>0</v>
      </c>
      <c r="R88" s="83">
        <v>0</v>
      </c>
      <c r="S88" s="84">
        <v>0</v>
      </c>
      <c r="T88" s="83">
        <v>0</v>
      </c>
    </row>
    <row r="89" spans="1:20" ht="19.5" customHeight="1">
      <c r="A89" s="72" t="s">
        <v>38</v>
      </c>
      <c r="B89" s="72" t="s">
        <v>38</v>
      </c>
      <c r="C89" s="72" t="s">
        <v>38</v>
      </c>
      <c r="D89" s="72" t="s">
        <v>38</v>
      </c>
      <c r="E89" s="72" t="s">
        <v>143</v>
      </c>
      <c r="F89" s="91">
        <f t="shared" si="5"/>
        <v>2186.5699999999997</v>
      </c>
      <c r="G89" s="91">
        <v>117.75</v>
      </c>
      <c r="H89" s="91">
        <v>1374.87</v>
      </c>
      <c r="I89" s="91">
        <v>0</v>
      </c>
      <c r="J89" s="83">
        <v>0</v>
      </c>
      <c r="K89" s="84">
        <v>0</v>
      </c>
      <c r="L89" s="91">
        <v>0</v>
      </c>
      <c r="M89" s="83">
        <v>0</v>
      </c>
      <c r="N89" s="84">
        <f t="shared" si="4"/>
        <v>0</v>
      </c>
      <c r="O89" s="91">
        <v>0</v>
      </c>
      <c r="P89" s="91">
        <v>0</v>
      </c>
      <c r="Q89" s="91">
        <v>0</v>
      </c>
      <c r="R89" s="83">
        <v>0</v>
      </c>
      <c r="S89" s="84">
        <v>693.95</v>
      </c>
      <c r="T89" s="83">
        <v>0</v>
      </c>
    </row>
    <row r="90" spans="1:20" ht="19.5" customHeight="1">
      <c r="A90" s="72" t="s">
        <v>38</v>
      </c>
      <c r="B90" s="72" t="s">
        <v>38</v>
      </c>
      <c r="C90" s="72" t="s">
        <v>38</v>
      </c>
      <c r="D90" s="72" t="s">
        <v>38</v>
      </c>
      <c r="E90" s="72" t="s">
        <v>144</v>
      </c>
      <c r="F90" s="91">
        <f t="shared" si="5"/>
        <v>2186.5699999999997</v>
      </c>
      <c r="G90" s="91">
        <v>117.75</v>
      </c>
      <c r="H90" s="91">
        <v>1374.87</v>
      </c>
      <c r="I90" s="91">
        <v>0</v>
      </c>
      <c r="J90" s="83">
        <v>0</v>
      </c>
      <c r="K90" s="84">
        <v>0</v>
      </c>
      <c r="L90" s="91">
        <v>0</v>
      </c>
      <c r="M90" s="83">
        <v>0</v>
      </c>
      <c r="N90" s="84">
        <f t="shared" si="4"/>
        <v>0</v>
      </c>
      <c r="O90" s="91">
        <v>0</v>
      </c>
      <c r="P90" s="91">
        <v>0</v>
      </c>
      <c r="Q90" s="91">
        <v>0</v>
      </c>
      <c r="R90" s="83">
        <v>0</v>
      </c>
      <c r="S90" s="84">
        <v>693.95</v>
      </c>
      <c r="T90" s="83">
        <v>0</v>
      </c>
    </row>
    <row r="91" spans="1:20" ht="19.5" customHeight="1">
      <c r="A91" s="72" t="s">
        <v>88</v>
      </c>
      <c r="B91" s="72" t="s">
        <v>89</v>
      </c>
      <c r="C91" s="72" t="s">
        <v>90</v>
      </c>
      <c r="D91" s="72" t="s">
        <v>145</v>
      </c>
      <c r="E91" s="72" t="s">
        <v>91</v>
      </c>
      <c r="F91" s="91">
        <f t="shared" si="5"/>
        <v>7</v>
      </c>
      <c r="G91" s="91">
        <v>0</v>
      </c>
      <c r="H91" s="91">
        <v>0</v>
      </c>
      <c r="I91" s="91">
        <v>0</v>
      </c>
      <c r="J91" s="83">
        <v>0</v>
      </c>
      <c r="K91" s="84">
        <v>0</v>
      </c>
      <c r="L91" s="91">
        <v>0</v>
      </c>
      <c r="M91" s="83">
        <v>0</v>
      </c>
      <c r="N91" s="84">
        <f t="shared" si="4"/>
        <v>0</v>
      </c>
      <c r="O91" s="91">
        <v>0</v>
      </c>
      <c r="P91" s="91">
        <v>0</v>
      </c>
      <c r="Q91" s="91">
        <v>0</v>
      </c>
      <c r="R91" s="83">
        <v>0</v>
      </c>
      <c r="S91" s="84">
        <v>7</v>
      </c>
      <c r="T91" s="83">
        <v>0</v>
      </c>
    </row>
    <row r="92" spans="1:20" ht="19.5" customHeight="1">
      <c r="A92" s="72" t="s">
        <v>92</v>
      </c>
      <c r="B92" s="72" t="s">
        <v>93</v>
      </c>
      <c r="C92" s="72" t="s">
        <v>85</v>
      </c>
      <c r="D92" s="72" t="s">
        <v>145</v>
      </c>
      <c r="E92" s="72" t="s">
        <v>126</v>
      </c>
      <c r="F92" s="91">
        <f t="shared" si="5"/>
        <v>116.77</v>
      </c>
      <c r="G92" s="91">
        <v>0</v>
      </c>
      <c r="H92" s="91">
        <v>58.29</v>
      </c>
      <c r="I92" s="91">
        <v>0</v>
      </c>
      <c r="J92" s="83">
        <v>0</v>
      </c>
      <c r="K92" s="84">
        <v>0</v>
      </c>
      <c r="L92" s="91">
        <v>0</v>
      </c>
      <c r="M92" s="83">
        <v>0</v>
      </c>
      <c r="N92" s="84">
        <f t="shared" si="4"/>
        <v>0</v>
      </c>
      <c r="O92" s="91">
        <v>0</v>
      </c>
      <c r="P92" s="91">
        <v>0</v>
      </c>
      <c r="Q92" s="91">
        <v>0</v>
      </c>
      <c r="R92" s="83">
        <v>0</v>
      </c>
      <c r="S92" s="84">
        <v>58.48</v>
      </c>
      <c r="T92" s="83">
        <v>0</v>
      </c>
    </row>
    <row r="93" spans="1:20" ht="19.5" customHeight="1">
      <c r="A93" s="72" t="s">
        <v>92</v>
      </c>
      <c r="B93" s="72" t="s">
        <v>93</v>
      </c>
      <c r="C93" s="72" t="s">
        <v>93</v>
      </c>
      <c r="D93" s="72" t="s">
        <v>145</v>
      </c>
      <c r="E93" s="72" t="s">
        <v>94</v>
      </c>
      <c r="F93" s="91">
        <f t="shared" si="5"/>
        <v>76.42</v>
      </c>
      <c r="G93" s="91">
        <v>0</v>
      </c>
      <c r="H93" s="91">
        <v>53.49</v>
      </c>
      <c r="I93" s="91">
        <v>0</v>
      </c>
      <c r="J93" s="83">
        <v>0</v>
      </c>
      <c r="K93" s="84">
        <v>0</v>
      </c>
      <c r="L93" s="91">
        <v>0</v>
      </c>
      <c r="M93" s="83">
        <v>0</v>
      </c>
      <c r="N93" s="84">
        <f t="shared" si="4"/>
        <v>0</v>
      </c>
      <c r="O93" s="91">
        <v>0</v>
      </c>
      <c r="P93" s="91">
        <v>0</v>
      </c>
      <c r="Q93" s="91">
        <v>0</v>
      </c>
      <c r="R93" s="83">
        <v>0</v>
      </c>
      <c r="S93" s="84">
        <v>22.93</v>
      </c>
      <c r="T93" s="83">
        <v>0</v>
      </c>
    </row>
    <row r="94" spans="1:20" ht="19.5" customHeight="1">
      <c r="A94" s="72" t="s">
        <v>92</v>
      </c>
      <c r="B94" s="72" t="s">
        <v>93</v>
      </c>
      <c r="C94" s="72" t="s">
        <v>111</v>
      </c>
      <c r="D94" s="72" t="s">
        <v>145</v>
      </c>
      <c r="E94" s="72" t="s">
        <v>112</v>
      </c>
      <c r="F94" s="91">
        <f t="shared" si="5"/>
        <v>38.21</v>
      </c>
      <c r="G94" s="91">
        <v>0</v>
      </c>
      <c r="H94" s="91">
        <v>26.75</v>
      </c>
      <c r="I94" s="91">
        <v>0</v>
      </c>
      <c r="J94" s="83">
        <v>0</v>
      </c>
      <c r="K94" s="84">
        <v>0</v>
      </c>
      <c r="L94" s="91">
        <v>0</v>
      </c>
      <c r="M94" s="83">
        <v>0</v>
      </c>
      <c r="N94" s="84">
        <f t="shared" si="4"/>
        <v>0</v>
      </c>
      <c r="O94" s="91">
        <v>0</v>
      </c>
      <c r="P94" s="91">
        <v>0</v>
      </c>
      <c r="Q94" s="91">
        <v>0</v>
      </c>
      <c r="R94" s="83">
        <v>0</v>
      </c>
      <c r="S94" s="84">
        <v>11.46</v>
      </c>
      <c r="T94" s="83">
        <v>0</v>
      </c>
    </row>
    <row r="95" spans="1:20" ht="19.5" customHeight="1">
      <c r="A95" s="72" t="s">
        <v>92</v>
      </c>
      <c r="B95" s="72" t="s">
        <v>89</v>
      </c>
      <c r="C95" s="72" t="s">
        <v>97</v>
      </c>
      <c r="D95" s="72" t="s">
        <v>145</v>
      </c>
      <c r="E95" s="72" t="s">
        <v>129</v>
      </c>
      <c r="F95" s="91">
        <f t="shared" si="5"/>
        <v>1639.7800000000002</v>
      </c>
      <c r="G95" s="91">
        <v>117.75</v>
      </c>
      <c r="H95" s="91">
        <v>999.46</v>
      </c>
      <c r="I95" s="91">
        <v>0</v>
      </c>
      <c r="J95" s="83">
        <v>0</v>
      </c>
      <c r="K95" s="84">
        <v>0</v>
      </c>
      <c r="L95" s="91">
        <v>0</v>
      </c>
      <c r="M95" s="83">
        <v>0</v>
      </c>
      <c r="N95" s="84">
        <f t="shared" si="4"/>
        <v>0</v>
      </c>
      <c r="O95" s="91">
        <v>0</v>
      </c>
      <c r="P95" s="91">
        <v>0</v>
      </c>
      <c r="Q95" s="91">
        <v>0</v>
      </c>
      <c r="R95" s="83">
        <v>0</v>
      </c>
      <c r="S95" s="84">
        <v>522.57</v>
      </c>
      <c r="T95" s="83">
        <v>0</v>
      </c>
    </row>
    <row r="96" spans="1:20" ht="19.5" customHeight="1">
      <c r="A96" s="72" t="s">
        <v>92</v>
      </c>
      <c r="B96" s="72" t="s">
        <v>95</v>
      </c>
      <c r="C96" s="72" t="s">
        <v>93</v>
      </c>
      <c r="D96" s="72" t="s">
        <v>145</v>
      </c>
      <c r="E96" s="72" t="s">
        <v>146</v>
      </c>
      <c r="F96" s="91">
        <f t="shared" si="5"/>
        <v>141</v>
      </c>
      <c r="G96" s="91">
        <v>0</v>
      </c>
      <c r="H96" s="91">
        <v>141</v>
      </c>
      <c r="I96" s="91">
        <v>0</v>
      </c>
      <c r="J96" s="83">
        <v>0</v>
      </c>
      <c r="K96" s="84">
        <v>0</v>
      </c>
      <c r="L96" s="91">
        <v>0</v>
      </c>
      <c r="M96" s="83">
        <v>0</v>
      </c>
      <c r="N96" s="84">
        <f t="shared" si="4"/>
        <v>0</v>
      </c>
      <c r="O96" s="91">
        <v>0</v>
      </c>
      <c r="P96" s="91">
        <v>0</v>
      </c>
      <c r="Q96" s="91">
        <v>0</v>
      </c>
      <c r="R96" s="83">
        <v>0</v>
      </c>
      <c r="S96" s="84">
        <v>0</v>
      </c>
      <c r="T96" s="83">
        <v>0</v>
      </c>
    </row>
    <row r="97" spans="1:20" ht="19.5" customHeight="1">
      <c r="A97" s="72" t="s">
        <v>92</v>
      </c>
      <c r="B97" s="72" t="s">
        <v>95</v>
      </c>
      <c r="C97" s="72" t="s">
        <v>115</v>
      </c>
      <c r="D97" s="72" t="s">
        <v>145</v>
      </c>
      <c r="E97" s="72" t="s">
        <v>116</v>
      </c>
      <c r="F97" s="91">
        <f t="shared" si="5"/>
        <v>66</v>
      </c>
      <c r="G97" s="91">
        <v>0</v>
      </c>
      <c r="H97" s="91">
        <v>31.39</v>
      </c>
      <c r="I97" s="91">
        <v>0</v>
      </c>
      <c r="J97" s="83">
        <v>0</v>
      </c>
      <c r="K97" s="84">
        <v>0</v>
      </c>
      <c r="L97" s="91">
        <v>0</v>
      </c>
      <c r="M97" s="83">
        <v>0</v>
      </c>
      <c r="N97" s="84">
        <f t="shared" si="4"/>
        <v>0</v>
      </c>
      <c r="O97" s="91">
        <v>0</v>
      </c>
      <c r="P97" s="91">
        <v>0</v>
      </c>
      <c r="Q97" s="91">
        <v>0</v>
      </c>
      <c r="R97" s="83">
        <v>0</v>
      </c>
      <c r="S97" s="84">
        <v>34.61</v>
      </c>
      <c r="T97" s="83">
        <v>0</v>
      </c>
    </row>
    <row r="98" spans="1:20" ht="19.5" customHeight="1">
      <c r="A98" s="72" t="s">
        <v>101</v>
      </c>
      <c r="B98" s="72" t="s">
        <v>102</v>
      </c>
      <c r="C98" s="72" t="s">
        <v>85</v>
      </c>
      <c r="D98" s="72" t="s">
        <v>145</v>
      </c>
      <c r="E98" s="72" t="s">
        <v>117</v>
      </c>
      <c r="F98" s="91">
        <f t="shared" si="5"/>
        <v>42.99</v>
      </c>
      <c r="G98" s="91">
        <v>0</v>
      </c>
      <c r="H98" s="91">
        <v>30.09</v>
      </c>
      <c r="I98" s="91">
        <v>0</v>
      </c>
      <c r="J98" s="83">
        <v>0</v>
      </c>
      <c r="K98" s="84">
        <v>0</v>
      </c>
      <c r="L98" s="91">
        <v>0</v>
      </c>
      <c r="M98" s="83">
        <v>0</v>
      </c>
      <c r="N98" s="84">
        <f t="shared" si="4"/>
        <v>0</v>
      </c>
      <c r="O98" s="91">
        <v>0</v>
      </c>
      <c r="P98" s="91">
        <v>0</v>
      </c>
      <c r="Q98" s="91">
        <v>0</v>
      </c>
      <c r="R98" s="83">
        <v>0</v>
      </c>
      <c r="S98" s="84">
        <v>12.9</v>
      </c>
      <c r="T98" s="83">
        <v>0</v>
      </c>
    </row>
    <row r="99" spans="1:20" ht="19.5" customHeight="1">
      <c r="A99" s="72" t="s">
        <v>105</v>
      </c>
      <c r="B99" s="72" t="s">
        <v>85</v>
      </c>
      <c r="C99" s="72" t="s">
        <v>84</v>
      </c>
      <c r="D99" s="72" t="s">
        <v>145</v>
      </c>
      <c r="E99" s="72" t="s">
        <v>106</v>
      </c>
      <c r="F99" s="91">
        <f t="shared" si="5"/>
        <v>58.4</v>
      </c>
      <c r="G99" s="91">
        <v>0</v>
      </c>
      <c r="H99" s="91">
        <v>34.4</v>
      </c>
      <c r="I99" s="91">
        <v>0</v>
      </c>
      <c r="J99" s="83">
        <v>0</v>
      </c>
      <c r="K99" s="84">
        <v>0</v>
      </c>
      <c r="L99" s="91">
        <v>0</v>
      </c>
      <c r="M99" s="83">
        <v>0</v>
      </c>
      <c r="N99" s="84">
        <f t="shared" si="4"/>
        <v>0</v>
      </c>
      <c r="O99" s="91">
        <v>0</v>
      </c>
      <c r="P99" s="91">
        <v>0</v>
      </c>
      <c r="Q99" s="91">
        <v>0</v>
      </c>
      <c r="R99" s="83">
        <v>0</v>
      </c>
      <c r="S99" s="84">
        <v>24</v>
      </c>
      <c r="T99" s="83">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00"/>
  <sheetViews>
    <sheetView showGridLines="0" showZeros="0" workbookViewId="0" topLeftCell="A1">
      <selection activeCell="H7" sqref="H7"/>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85"/>
      <c r="B1" s="179"/>
      <c r="C1" s="179"/>
      <c r="D1" s="179"/>
      <c r="E1" s="179"/>
      <c r="F1" s="179"/>
      <c r="G1" s="179"/>
      <c r="H1" s="179"/>
      <c r="I1" s="179"/>
      <c r="J1" s="192" t="s">
        <v>147</v>
      </c>
    </row>
    <row r="2" spans="1:10" ht="19.5" customHeight="1">
      <c r="A2" s="61" t="s">
        <v>148</v>
      </c>
      <c r="B2" s="61"/>
      <c r="C2" s="61"/>
      <c r="D2" s="61"/>
      <c r="E2" s="61"/>
      <c r="F2" s="61"/>
      <c r="G2" s="61"/>
      <c r="H2" s="61"/>
      <c r="I2" s="61"/>
      <c r="J2" s="61"/>
    </row>
    <row r="3" spans="1:10" ht="19.5" customHeight="1">
      <c r="A3" s="62" t="s">
        <v>0</v>
      </c>
      <c r="B3" s="62"/>
      <c r="C3" s="62"/>
      <c r="D3" s="62"/>
      <c r="E3" s="62"/>
      <c r="F3" s="186"/>
      <c r="G3" s="186"/>
      <c r="H3" s="186"/>
      <c r="I3" s="186"/>
      <c r="J3" s="75" t="s">
        <v>5</v>
      </c>
    </row>
    <row r="4" spans="1:10" ht="19.5" customHeight="1">
      <c r="A4" s="151" t="s">
        <v>57</v>
      </c>
      <c r="B4" s="153"/>
      <c r="C4" s="153"/>
      <c r="D4" s="153"/>
      <c r="E4" s="152"/>
      <c r="F4" s="187" t="s">
        <v>58</v>
      </c>
      <c r="G4" s="188" t="s">
        <v>149</v>
      </c>
      <c r="H4" s="189" t="s">
        <v>150</v>
      </c>
      <c r="I4" s="189" t="s">
        <v>151</v>
      </c>
      <c r="J4" s="183" t="s">
        <v>152</v>
      </c>
    </row>
    <row r="5" spans="1:10" ht="19.5" customHeight="1">
      <c r="A5" s="151" t="s">
        <v>68</v>
      </c>
      <c r="B5" s="153"/>
      <c r="C5" s="152"/>
      <c r="D5" s="180" t="s">
        <v>69</v>
      </c>
      <c r="E5" s="190" t="s">
        <v>153</v>
      </c>
      <c r="F5" s="188"/>
      <c r="G5" s="188"/>
      <c r="H5" s="189"/>
      <c r="I5" s="189"/>
      <c r="J5" s="183"/>
    </row>
    <row r="6" spans="1:10" ht="15" customHeight="1">
      <c r="A6" s="181" t="s">
        <v>78</v>
      </c>
      <c r="B6" s="181" t="s">
        <v>79</v>
      </c>
      <c r="C6" s="182" t="s">
        <v>80</v>
      </c>
      <c r="D6" s="183"/>
      <c r="E6" s="191"/>
      <c r="F6" s="188"/>
      <c r="G6" s="188"/>
      <c r="H6" s="189"/>
      <c r="I6" s="189"/>
      <c r="J6" s="183"/>
    </row>
    <row r="7" spans="1:13" ht="19.5" customHeight="1">
      <c r="A7" s="184" t="s">
        <v>38</v>
      </c>
      <c r="B7" s="184" t="s">
        <v>38</v>
      </c>
      <c r="C7" s="184" t="s">
        <v>38</v>
      </c>
      <c r="D7" s="185" t="s">
        <v>38</v>
      </c>
      <c r="E7" s="185" t="s">
        <v>58</v>
      </c>
      <c r="F7" s="166">
        <f>SUM(G7:J7)</f>
        <v>71031.68999999999</v>
      </c>
      <c r="G7" s="166">
        <v>21818.23</v>
      </c>
      <c r="H7" s="166">
        <f>197402.46-148189</f>
        <v>49213.45999999999</v>
      </c>
      <c r="I7" s="166">
        <v>0</v>
      </c>
      <c r="J7" s="193">
        <v>0</v>
      </c>
      <c r="L7" s="107"/>
      <c r="M7" s="107"/>
    </row>
    <row r="8" spans="1:13" ht="19.5" customHeight="1">
      <c r="A8" s="184" t="s">
        <v>38</v>
      </c>
      <c r="B8" s="184" t="s">
        <v>38</v>
      </c>
      <c r="C8" s="184" t="s">
        <v>38</v>
      </c>
      <c r="D8" s="185" t="s">
        <v>38</v>
      </c>
      <c r="E8" s="185" t="s">
        <v>81</v>
      </c>
      <c r="F8" s="166">
        <f>SUM(G8:J8)</f>
        <v>29512.87999999999</v>
      </c>
      <c r="G8" s="166">
        <v>2430.86</v>
      </c>
      <c r="H8" s="166">
        <f>175271.02-148189</f>
        <v>27082.01999999999</v>
      </c>
      <c r="I8" s="166">
        <v>0</v>
      </c>
      <c r="J8" s="193">
        <v>0</v>
      </c>
      <c r="L8" s="107"/>
      <c r="M8" s="107"/>
    </row>
    <row r="9" spans="1:10" ht="19.5" customHeight="1">
      <c r="A9" s="184" t="s">
        <v>38</v>
      </c>
      <c r="B9" s="184" t="s">
        <v>38</v>
      </c>
      <c r="C9" s="184" t="s">
        <v>38</v>
      </c>
      <c r="D9" s="185" t="s">
        <v>38</v>
      </c>
      <c r="E9" s="185" t="s">
        <v>82</v>
      </c>
      <c r="F9" s="166">
        <f aca="true" t="shared" si="0" ref="F9:F38">SUM(G9:J9)</f>
        <v>29512.87999999999</v>
      </c>
      <c r="G9" s="166">
        <v>2430.86</v>
      </c>
      <c r="H9" s="166">
        <f>175271.02-148189</f>
        <v>27082.01999999999</v>
      </c>
      <c r="I9" s="166">
        <v>0</v>
      </c>
      <c r="J9" s="193">
        <v>0</v>
      </c>
    </row>
    <row r="10" spans="1:10" ht="19.5" customHeight="1">
      <c r="A10" s="184" t="s">
        <v>83</v>
      </c>
      <c r="B10" s="184" t="s">
        <v>84</v>
      </c>
      <c r="C10" s="184" t="s">
        <v>85</v>
      </c>
      <c r="D10" s="185" t="s">
        <v>86</v>
      </c>
      <c r="E10" s="185" t="s">
        <v>87</v>
      </c>
      <c r="F10" s="166">
        <f t="shared" si="0"/>
        <v>20</v>
      </c>
      <c r="G10" s="166">
        <v>20</v>
      </c>
      <c r="H10" s="166">
        <v>0</v>
      </c>
      <c r="I10" s="166">
        <v>0</v>
      </c>
      <c r="J10" s="193">
        <v>0</v>
      </c>
    </row>
    <row r="11" spans="1:10" ht="19.5" customHeight="1">
      <c r="A11" s="184" t="s">
        <v>88</v>
      </c>
      <c r="B11" s="184" t="s">
        <v>89</v>
      </c>
      <c r="C11" s="184" t="s">
        <v>90</v>
      </c>
      <c r="D11" s="185" t="s">
        <v>86</v>
      </c>
      <c r="E11" s="185" t="s">
        <v>91</v>
      </c>
      <c r="F11" s="166">
        <f t="shared" si="0"/>
        <v>740.9200000000001</v>
      </c>
      <c r="G11" s="166">
        <v>727.72</v>
      </c>
      <c r="H11" s="166">
        <v>13.2</v>
      </c>
      <c r="I11" s="166">
        <v>0</v>
      </c>
      <c r="J11" s="193">
        <v>0</v>
      </c>
    </row>
    <row r="12" spans="1:10" ht="19.5" customHeight="1">
      <c r="A12" s="184" t="s">
        <v>92</v>
      </c>
      <c r="B12" s="184" t="s">
        <v>93</v>
      </c>
      <c r="C12" s="184" t="s">
        <v>93</v>
      </c>
      <c r="D12" s="185" t="s">
        <v>86</v>
      </c>
      <c r="E12" s="185" t="s">
        <v>94</v>
      </c>
      <c r="F12" s="166">
        <f t="shared" si="0"/>
        <v>100.59</v>
      </c>
      <c r="G12" s="166">
        <v>100.59</v>
      </c>
      <c r="H12" s="166">
        <v>0</v>
      </c>
      <c r="I12" s="166">
        <v>0</v>
      </c>
      <c r="J12" s="193">
        <v>0</v>
      </c>
    </row>
    <row r="13" spans="1:10" ht="19.5" customHeight="1">
      <c r="A13" s="184" t="s">
        <v>92</v>
      </c>
      <c r="B13" s="184" t="s">
        <v>113</v>
      </c>
      <c r="C13" s="184" t="s">
        <v>93</v>
      </c>
      <c r="D13" s="185" t="s">
        <v>86</v>
      </c>
      <c r="E13" s="185" t="s">
        <v>114</v>
      </c>
      <c r="F13" s="166">
        <f t="shared" si="0"/>
        <v>2</v>
      </c>
      <c r="G13" s="166">
        <v>0</v>
      </c>
      <c r="H13" s="166">
        <f>148191-148189</f>
        <v>2</v>
      </c>
      <c r="I13" s="166">
        <v>0</v>
      </c>
      <c r="J13" s="193">
        <v>0</v>
      </c>
    </row>
    <row r="14" spans="1:10" ht="19.5" customHeight="1">
      <c r="A14" s="184" t="s">
        <v>92</v>
      </c>
      <c r="B14" s="184" t="s">
        <v>95</v>
      </c>
      <c r="C14" s="184" t="s">
        <v>84</v>
      </c>
      <c r="D14" s="185" t="s">
        <v>86</v>
      </c>
      <c r="E14" s="185" t="s">
        <v>96</v>
      </c>
      <c r="F14" s="166">
        <f t="shared" si="0"/>
        <v>1288.45</v>
      </c>
      <c r="G14" s="166">
        <v>1287.45</v>
      </c>
      <c r="H14" s="166">
        <v>1</v>
      </c>
      <c r="I14" s="166">
        <v>0</v>
      </c>
      <c r="J14" s="193">
        <v>0</v>
      </c>
    </row>
    <row r="15" spans="1:10" ht="19.5" customHeight="1">
      <c r="A15" s="184" t="s">
        <v>92</v>
      </c>
      <c r="B15" s="184" t="s">
        <v>95</v>
      </c>
      <c r="C15" s="184" t="s">
        <v>85</v>
      </c>
      <c r="D15" s="185" t="s">
        <v>86</v>
      </c>
      <c r="E15" s="185" t="s">
        <v>87</v>
      </c>
      <c r="F15" s="166">
        <f t="shared" si="0"/>
        <v>1091.82</v>
      </c>
      <c r="G15" s="166">
        <v>0</v>
      </c>
      <c r="H15" s="166">
        <v>1091.82</v>
      </c>
      <c r="I15" s="166">
        <v>0</v>
      </c>
      <c r="J15" s="193">
        <v>0</v>
      </c>
    </row>
    <row r="16" spans="1:10" ht="19.5" customHeight="1">
      <c r="A16" s="184" t="s">
        <v>92</v>
      </c>
      <c r="B16" s="184" t="s">
        <v>95</v>
      </c>
      <c r="C16" s="184" t="s">
        <v>97</v>
      </c>
      <c r="D16" s="185" t="s">
        <v>86</v>
      </c>
      <c r="E16" s="185" t="s">
        <v>98</v>
      </c>
      <c r="F16" s="166">
        <f t="shared" si="0"/>
        <v>750</v>
      </c>
      <c r="G16" s="166">
        <v>0</v>
      </c>
      <c r="H16" s="166">
        <v>750</v>
      </c>
      <c r="I16" s="166">
        <v>0</v>
      </c>
      <c r="J16" s="193">
        <v>0</v>
      </c>
    </row>
    <row r="17" spans="1:10" ht="19.5" customHeight="1">
      <c r="A17" s="184" t="s">
        <v>92</v>
      </c>
      <c r="B17" s="184" t="s">
        <v>95</v>
      </c>
      <c r="C17" s="184" t="s">
        <v>99</v>
      </c>
      <c r="D17" s="185" t="s">
        <v>86</v>
      </c>
      <c r="E17" s="185" t="s">
        <v>100</v>
      </c>
      <c r="F17" s="166">
        <f t="shared" si="0"/>
        <v>25224</v>
      </c>
      <c r="G17" s="166">
        <v>0</v>
      </c>
      <c r="H17" s="166">
        <v>25224</v>
      </c>
      <c r="I17" s="166">
        <v>0</v>
      </c>
      <c r="J17" s="193">
        <v>0</v>
      </c>
    </row>
    <row r="18" spans="1:10" ht="19.5" customHeight="1">
      <c r="A18" s="184" t="s">
        <v>101</v>
      </c>
      <c r="B18" s="184" t="s">
        <v>102</v>
      </c>
      <c r="C18" s="184" t="s">
        <v>84</v>
      </c>
      <c r="D18" s="185" t="s">
        <v>86</v>
      </c>
      <c r="E18" s="185" t="s">
        <v>103</v>
      </c>
      <c r="F18" s="166">
        <f t="shared" si="0"/>
        <v>71.12</v>
      </c>
      <c r="G18" s="166">
        <v>71.12</v>
      </c>
      <c r="H18" s="166">
        <v>0</v>
      </c>
      <c r="I18" s="166">
        <v>0</v>
      </c>
      <c r="J18" s="193">
        <v>0</v>
      </c>
    </row>
    <row r="19" spans="1:10" ht="19.5" customHeight="1">
      <c r="A19" s="184" t="s">
        <v>101</v>
      </c>
      <c r="B19" s="184" t="s">
        <v>102</v>
      </c>
      <c r="C19" s="184" t="s">
        <v>90</v>
      </c>
      <c r="D19" s="185" t="s">
        <v>86</v>
      </c>
      <c r="E19" s="185" t="s">
        <v>104</v>
      </c>
      <c r="F19" s="166">
        <f t="shared" si="0"/>
        <v>11.96</v>
      </c>
      <c r="G19" s="166">
        <v>11.96</v>
      </c>
      <c r="H19" s="166">
        <v>0</v>
      </c>
      <c r="I19" s="166">
        <v>0</v>
      </c>
      <c r="J19" s="193">
        <v>0</v>
      </c>
    </row>
    <row r="20" spans="1:10" ht="19.5" customHeight="1">
      <c r="A20" s="184" t="s">
        <v>105</v>
      </c>
      <c r="B20" s="184" t="s">
        <v>85</v>
      </c>
      <c r="C20" s="184" t="s">
        <v>84</v>
      </c>
      <c r="D20" s="185" t="s">
        <v>86</v>
      </c>
      <c r="E20" s="185" t="s">
        <v>106</v>
      </c>
      <c r="F20" s="166">
        <f t="shared" si="0"/>
        <v>94.83</v>
      </c>
      <c r="G20" s="166">
        <v>94.83</v>
      </c>
      <c r="H20" s="166">
        <v>0</v>
      </c>
      <c r="I20" s="166">
        <v>0</v>
      </c>
      <c r="J20" s="193">
        <v>0</v>
      </c>
    </row>
    <row r="21" spans="1:10" ht="19.5" customHeight="1">
      <c r="A21" s="184" t="s">
        <v>105</v>
      </c>
      <c r="B21" s="184" t="s">
        <v>85</v>
      </c>
      <c r="C21" s="184" t="s">
        <v>90</v>
      </c>
      <c r="D21" s="185" t="s">
        <v>86</v>
      </c>
      <c r="E21" s="185" t="s">
        <v>107</v>
      </c>
      <c r="F21" s="166">
        <f t="shared" si="0"/>
        <v>117.19</v>
      </c>
      <c r="G21" s="166">
        <v>117.19</v>
      </c>
      <c r="H21" s="166">
        <v>0</v>
      </c>
      <c r="I21" s="166">
        <v>0</v>
      </c>
      <c r="J21" s="193">
        <v>0</v>
      </c>
    </row>
    <row r="22" spans="1:10" ht="19.5" customHeight="1">
      <c r="A22" s="184" t="s">
        <v>38</v>
      </c>
      <c r="B22" s="184" t="s">
        <v>38</v>
      </c>
      <c r="C22" s="184" t="s">
        <v>38</v>
      </c>
      <c r="D22" s="185" t="s">
        <v>38</v>
      </c>
      <c r="E22" s="185" t="s">
        <v>108</v>
      </c>
      <c r="F22" s="166">
        <f t="shared" si="0"/>
        <v>1787.03</v>
      </c>
      <c r="G22" s="166">
        <v>1419.55</v>
      </c>
      <c r="H22" s="166">
        <v>367.48</v>
      </c>
      <c r="I22" s="166">
        <v>0</v>
      </c>
      <c r="J22" s="193">
        <v>0</v>
      </c>
    </row>
    <row r="23" spans="1:10" ht="19.5" customHeight="1">
      <c r="A23" s="184" t="s">
        <v>38</v>
      </c>
      <c r="B23" s="184" t="s">
        <v>38</v>
      </c>
      <c r="C23" s="184" t="s">
        <v>38</v>
      </c>
      <c r="D23" s="185" t="s">
        <v>38</v>
      </c>
      <c r="E23" s="185" t="s">
        <v>109</v>
      </c>
      <c r="F23" s="166">
        <f t="shared" si="0"/>
        <v>1787.03</v>
      </c>
      <c r="G23" s="166">
        <v>1419.55</v>
      </c>
      <c r="H23" s="166">
        <v>367.48</v>
      </c>
      <c r="I23" s="166">
        <v>0</v>
      </c>
      <c r="J23" s="193">
        <v>0</v>
      </c>
    </row>
    <row r="24" spans="1:10" ht="19.5" customHeight="1">
      <c r="A24" s="184" t="s">
        <v>88</v>
      </c>
      <c r="B24" s="184" t="s">
        <v>89</v>
      </c>
      <c r="C24" s="184" t="s">
        <v>90</v>
      </c>
      <c r="D24" s="185" t="s">
        <v>110</v>
      </c>
      <c r="E24" s="185" t="s">
        <v>91</v>
      </c>
      <c r="F24" s="166">
        <f t="shared" si="0"/>
        <v>105</v>
      </c>
      <c r="G24" s="166">
        <v>105</v>
      </c>
      <c r="H24" s="166">
        <v>0</v>
      </c>
      <c r="I24" s="166">
        <v>0</v>
      </c>
      <c r="J24" s="193">
        <v>0</v>
      </c>
    </row>
    <row r="25" spans="1:10" ht="19.5" customHeight="1">
      <c r="A25" s="184" t="s">
        <v>92</v>
      </c>
      <c r="B25" s="184" t="s">
        <v>93</v>
      </c>
      <c r="C25" s="184" t="s">
        <v>93</v>
      </c>
      <c r="D25" s="185" t="s">
        <v>110</v>
      </c>
      <c r="E25" s="185" t="s">
        <v>94</v>
      </c>
      <c r="F25" s="166">
        <f t="shared" si="0"/>
        <v>82.3</v>
      </c>
      <c r="G25" s="166">
        <v>82.3</v>
      </c>
      <c r="H25" s="166">
        <v>0</v>
      </c>
      <c r="I25" s="166">
        <v>0</v>
      </c>
      <c r="J25" s="193">
        <v>0</v>
      </c>
    </row>
    <row r="26" spans="1:10" ht="19.5" customHeight="1">
      <c r="A26" s="184" t="s">
        <v>92</v>
      </c>
      <c r="B26" s="184" t="s">
        <v>93</v>
      </c>
      <c r="C26" s="184" t="s">
        <v>111</v>
      </c>
      <c r="D26" s="185" t="s">
        <v>110</v>
      </c>
      <c r="E26" s="185" t="s">
        <v>112</v>
      </c>
      <c r="F26" s="166">
        <f t="shared" si="0"/>
        <v>47.71</v>
      </c>
      <c r="G26" s="166">
        <v>47.71</v>
      </c>
      <c r="H26" s="166">
        <v>0</v>
      </c>
      <c r="I26" s="166">
        <v>0</v>
      </c>
      <c r="J26" s="193">
        <v>0</v>
      </c>
    </row>
    <row r="27" spans="1:10" ht="19.5" customHeight="1">
      <c r="A27" s="184" t="s">
        <v>92</v>
      </c>
      <c r="B27" s="184" t="s">
        <v>113</v>
      </c>
      <c r="C27" s="184" t="s">
        <v>93</v>
      </c>
      <c r="D27" s="185" t="s">
        <v>110</v>
      </c>
      <c r="E27" s="185" t="s">
        <v>114</v>
      </c>
      <c r="F27" s="166">
        <f t="shared" si="0"/>
        <v>240.58</v>
      </c>
      <c r="G27" s="166">
        <v>0</v>
      </c>
      <c r="H27" s="166">
        <v>240.58</v>
      </c>
      <c r="I27" s="166">
        <v>0</v>
      </c>
      <c r="J27" s="193">
        <v>0</v>
      </c>
    </row>
    <row r="28" spans="1:10" ht="19.5" customHeight="1">
      <c r="A28" s="184" t="s">
        <v>92</v>
      </c>
      <c r="B28" s="184" t="s">
        <v>95</v>
      </c>
      <c r="C28" s="184" t="s">
        <v>115</v>
      </c>
      <c r="D28" s="185" t="s">
        <v>110</v>
      </c>
      <c r="E28" s="185" t="s">
        <v>116</v>
      </c>
      <c r="F28" s="166">
        <f t="shared" si="0"/>
        <v>1023.56</v>
      </c>
      <c r="G28" s="166">
        <v>1023.56</v>
      </c>
      <c r="H28" s="166">
        <v>0</v>
      </c>
      <c r="I28" s="166">
        <v>0</v>
      </c>
      <c r="J28" s="193">
        <v>0</v>
      </c>
    </row>
    <row r="29" spans="1:10" ht="19.5" customHeight="1">
      <c r="A29" s="184" t="s">
        <v>92</v>
      </c>
      <c r="B29" s="184" t="s">
        <v>95</v>
      </c>
      <c r="C29" s="184" t="s">
        <v>99</v>
      </c>
      <c r="D29" s="185" t="s">
        <v>110</v>
      </c>
      <c r="E29" s="185" t="s">
        <v>100</v>
      </c>
      <c r="F29" s="166">
        <f t="shared" si="0"/>
        <v>126.9</v>
      </c>
      <c r="G29" s="166">
        <v>0</v>
      </c>
      <c r="H29" s="166">
        <v>126.9</v>
      </c>
      <c r="I29" s="166">
        <v>0</v>
      </c>
      <c r="J29" s="193">
        <v>0</v>
      </c>
    </row>
    <row r="30" spans="1:10" ht="19.5" customHeight="1">
      <c r="A30" s="184" t="s">
        <v>101</v>
      </c>
      <c r="B30" s="184" t="s">
        <v>102</v>
      </c>
      <c r="C30" s="184" t="s">
        <v>85</v>
      </c>
      <c r="D30" s="185" t="s">
        <v>110</v>
      </c>
      <c r="E30" s="185" t="s">
        <v>117</v>
      </c>
      <c r="F30" s="166">
        <f t="shared" si="0"/>
        <v>72.51</v>
      </c>
      <c r="G30" s="166">
        <v>72.51</v>
      </c>
      <c r="H30" s="166">
        <v>0</v>
      </c>
      <c r="I30" s="166">
        <v>0</v>
      </c>
      <c r="J30" s="193">
        <v>0</v>
      </c>
    </row>
    <row r="31" spans="1:10" ht="19.5" customHeight="1">
      <c r="A31" s="184" t="s">
        <v>105</v>
      </c>
      <c r="B31" s="184" t="s">
        <v>85</v>
      </c>
      <c r="C31" s="184" t="s">
        <v>84</v>
      </c>
      <c r="D31" s="185" t="s">
        <v>110</v>
      </c>
      <c r="E31" s="185" t="s">
        <v>106</v>
      </c>
      <c r="F31" s="166">
        <f t="shared" si="0"/>
        <v>70.76</v>
      </c>
      <c r="G31" s="166">
        <v>70.76</v>
      </c>
      <c r="H31" s="166">
        <v>0</v>
      </c>
      <c r="I31" s="166">
        <v>0</v>
      </c>
      <c r="J31" s="193">
        <v>0</v>
      </c>
    </row>
    <row r="32" spans="1:10" ht="19.5" customHeight="1">
      <c r="A32" s="184" t="s">
        <v>105</v>
      </c>
      <c r="B32" s="184" t="s">
        <v>85</v>
      </c>
      <c r="C32" s="184" t="s">
        <v>90</v>
      </c>
      <c r="D32" s="185" t="s">
        <v>110</v>
      </c>
      <c r="E32" s="185" t="s">
        <v>107</v>
      </c>
      <c r="F32" s="166">
        <f t="shared" si="0"/>
        <v>17.71</v>
      </c>
      <c r="G32" s="166">
        <v>17.71</v>
      </c>
      <c r="H32" s="166">
        <v>0</v>
      </c>
      <c r="I32" s="166">
        <v>0</v>
      </c>
      <c r="J32" s="193">
        <v>0</v>
      </c>
    </row>
    <row r="33" spans="1:10" ht="19.5" customHeight="1">
      <c r="A33" s="184" t="s">
        <v>38</v>
      </c>
      <c r="B33" s="184" t="s">
        <v>38</v>
      </c>
      <c r="C33" s="184" t="s">
        <v>38</v>
      </c>
      <c r="D33" s="185" t="s">
        <v>38</v>
      </c>
      <c r="E33" s="185" t="s">
        <v>118</v>
      </c>
      <c r="F33" s="166">
        <f t="shared" si="0"/>
        <v>620.55</v>
      </c>
      <c r="G33" s="166">
        <v>344.35</v>
      </c>
      <c r="H33" s="166">
        <v>276.2</v>
      </c>
      <c r="I33" s="166">
        <v>0</v>
      </c>
      <c r="J33" s="193">
        <v>0</v>
      </c>
    </row>
    <row r="34" spans="1:10" ht="19.5" customHeight="1">
      <c r="A34" s="184" t="s">
        <v>38</v>
      </c>
      <c r="B34" s="184" t="s">
        <v>38</v>
      </c>
      <c r="C34" s="184" t="s">
        <v>38</v>
      </c>
      <c r="D34" s="185" t="s">
        <v>38</v>
      </c>
      <c r="E34" s="185" t="s">
        <v>119</v>
      </c>
      <c r="F34" s="166">
        <f t="shared" si="0"/>
        <v>277.74</v>
      </c>
      <c r="G34" s="166">
        <v>153.98</v>
      </c>
      <c r="H34" s="166">
        <v>123.76</v>
      </c>
      <c r="I34" s="166">
        <v>0</v>
      </c>
      <c r="J34" s="193">
        <v>0</v>
      </c>
    </row>
    <row r="35" spans="1:10" ht="19.5" customHeight="1">
      <c r="A35" s="184" t="s">
        <v>88</v>
      </c>
      <c r="B35" s="184" t="s">
        <v>89</v>
      </c>
      <c r="C35" s="184" t="s">
        <v>90</v>
      </c>
      <c r="D35" s="185" t="s">
        <v>120</v>
      </c>
      <c r="E35" s="185" t="s">
        <v>91</v>
      </c>
      <c r="F35" s="166">
        <f t="shared" si="0"/>
        <v>8.5</v>
      </c>
      <c r="G35" s="166">
        <v>8.5</v>
      </c>
      <c r="H35" s="166">
        <v>0</v>
      </c>
      <c r="I35" s="166">
        <v>0</v>
      </c>
      <c r="J35" s="193">
        <v>0</v>
      </c>
    </row>
    <row r="36" spans="1:10" ht="19.5" customHeight="1">
      <c r="A36" s="184" t="s">
        <v>92</v>
      </c>
      <c r="B36" s="184" t="s">
        <v>93</v>
      </c>
      <c r="C36" s="184" t="s">
        <v>93</v>
      </c>
      <c r="D36" s="185" t="s">
        <v>120</v>
      </c>
      <c r="E36" s="185" t="s">
        <v>94</v>
      </c>
      <c r="F36" s="166">
        <f t="shared" si="0"/>
        <v>10.68</v>
      </c>
      <c r="G36" s="166">
        <v>10.68</v>
      </c>
      <c r="H36" s="166">
        <v>0</v>
      </c>
      <c r="I36" s="166">
        <v>0</v>
      </c>
      <c r="J36" s="193">
        <v>0</v>
      </c>
    </row>
    <row r="37" spans="1:10" ht="19.5" customHeight="1">
      <c r="A37" s="184" t="s">
        <v>92</v>
      </c>
      <c r="B37" s="184" t="s">
        <v>93</v>
      </c>
      <c r="C37" s="184" t="s">
        <v>111</v>
      </c>
      <c r="D37" s="185" t="s">
        <v>120</v>
      </c>
      <c r="E37" s="185" t="s">
        <v>112</v>
      </c>
      <c r="F37" s="166">
        <f t="shared" si="0"/>
        <v>5.34</v>
      </c>
      <c r="G37" s="166">
        <v>5.34</v>
      </c>
      <c r="H37" s="166">
        <v>0</v>
      </c>
      <c r="I37" s="166">
        <v>0</v>
      </c>
      <c r="J37" s="193">
        <v>0</v>
      </c>
    </row>
    <row r="38" spans="1:10" ht="19.5" customHeight="1">
      <c r="A38" s="184" t="s">
        <v>92</v>
      </c>
      <c r="B38" s="184" t="s">
        <v>95</v>
      </c>
      <c r="C38" s="184" t="s">
        <v>115</v>
      </c>
      <c r="D38" s="185" t="s">
        <v>120</v>
      </c>
      <c r="E38" s="185" t="s">
        <v>116</v>
      </c>
      <c r="F38" s="166">
        <f t="shared" si="0"/>
        <v>114.05</v>
      </c>
      <c r="G38" s="166">
        <v>114.05</v>
      </c>
      <c r="H38" s="166">
        <v>0</v>
      </c>
      <c r="I38" s="166">
        <v>0</v>
      </c>
      <c r="J38" s="193">
        <v>0</v>
      </c>
    </row>
    <row r="39" spans="1:10" ht="19.5" customHeight="1">
      <c r="A39" s="184" t="s">
        <v>92</v>
      </c>
      <c r="B39" s="184" t="s">
        <v>95</v>
      </c>
      <c r="C39" s="184" t="s">
        <v>99</v>
      </c>
      <c r="D39" s="185" t="s">
        <v>120</v>
      </c>
      <c r="E39" s="185" t="s">
        <v>100</v>
      </c>
      <c r="F39" s="166">
        <f aca="true" t="shared" si="1" ref="F39:F70">SUM(G39:J39)</f>
        <v>123.76</v>
      </c>
      <c r="G39" s="166">
        <v>0</v>
      </c>
      <c r="H39" s="166">
        <v>123.76</v>
      </c>
      <c r="I39" s="166">
        <v>0</v>
      </c>
      <c r="J39" s="193">
        <v>0</v>
      </c>
    </row>
    <row r="40" spans="1:10" ht="19.5" customHeight="1">
      <c r="A40" s="184" t="s">
        <v>101</v>
      </c>
      <c r="B40" s="184" t="s">
        <v>102</v>
      </c>
      <c r="C40" s="184" t="s">
        <v>85</v>
      </c>
      <c r="D40" s="185" t="s">
        <v>120</v>
      </c>
      <c r="E40" s="185" t="s">
        <v>117</v>
      </c>
      <c r="F40" s="166">
        <f t="shared" si="1"/>
        <v>6.01</v>
      </c>
      <c r="G40" s="166">
        <v>6.01</v>
      </c>
      <c r="H40" s="166">
        <v>0</v>
      </c>
      <c r="I40" s="166">
        <v>0</v>
      </c>
      <c r="J40" s="193">
        <v>0</v>
      </c>
    </row>
    <row r="41" spans="1:10" ht="19.5" customHeight="1">
      <c r="A41" s="184" t="s">
        <v>105</v>
      </c>
      <c r="B41" s="184" t="s">
        <v>85</v>
      </c>
      <c r="C41" s="184" t="s">
        <v>84</v>
      </c>
      <c r="D41" s="185" t="s">
        <v>120</v>
      </c>
      <c r="E41" s="185" t="s">
        <v>106</v>
      </c>
      <c r="F41" s="166">
        <f t="shared" si="1"/>
        <v>9.4</v>
      </c>
      <c r="G41" s="166">
        <v>9.4</v>
      </c>
      <c r="H41" s="166">
        <v>0</v>
      </c>
      <c r="I41" s="166">
        <v>0</v>
      </c>
      <c r="J41" s="193">
        <v>0</v>
      </c>
    </row>
    <row r="42" spans="1:10" ht="19.5" customHeight="1">
      <c r="A42" s="184" t="s">
        <v>38</v>
      </c>
      <c r="B42" s="184" t="s">
        <v>38</v>
      </c>
      <c r="C42" s="184" t="s">
        <v>38</v>
      </c>
      <c r="D42" s="185" t="s">
        <v>38</v>
      </c>
      <c r="E42" s="185" t="s">
        <v>121</v>
      </c>
      <c r="F42" s="166">
        <f t="shared" si="1"/>
        <v>342.81</v>
      </c>
      <c r="G42" s="166">
        <v>190.37</v>
      </c>
      <c r="H42" s="166">
        <v>152.44</v>
      </c>
      <c r="I42" s="166">
        <v>0</v>
      </c>
      <c r="J42" s="193">
        <v>0</v>
      </c>
    </row>
    <row r="43" spans="1:10" ht="19.5" customHeight="1">
      <c r="A43" s="184" t="s">
        <v>88</v>
      </c>
      <c r="B43" s="184" t="s">
        <v>89</v>
      </c>
      <c r="C43" s="184" t="s">
        <v>90</v>
      </c>
      <c r="D43" s="185" t="s">
        <v>122</v>
      </c>
      <c r="E43" s="185" t="s">
        <v>91</v>
      </c>
      <c r="F43" s="166">
        <f t="shared" si="1"/>
        <v>24.8</v>
      </c>
      <c r="G43" s="166">
        <v>21.6</v>
      </c>
      <c r="H43" s="166">
        <v>3.2</v>
      </c>
      <c r="I43" s="166">
        <v>0</v>
      </c>
      <c r="J43" s="193">
        <v>0</v>
      </c>
    </row>
    <row r="44" spans="1:10" ht="19.5" customHeight="1">
      <c r="A44" s="184" t="s">
        <v>92</v>
      </c>
      <c r="B44" s="184" t="s">
        <v>93</v>
      </c>
      <c r="C44" s="184" t="s">
        <v>93</v>
      </c>
      <c r="D44" s="185" t="s">
        <v>122</v>
      </c>
      <c r="E44" s="185" t="s">
        <v>94</v>
      </c>
      <c r="F44" s="166">
        <f t="shared" si="1"/>
        <v>13.21</v>
      </c>
      <c r="G44" s="166">
        <v>13.21</v>
      </c>
      <c r="H44" s="166">
        <v>0</v>
      </c>
      <c r="I44" s="166">
        <v>0</v>
      </c>
      <c r="J44" s="193">
        <v>0</v>
      </c>
    </row>
    <row r="45" spans="1:10" ht="19.5" customHeight="1">
      <c r="A45" s="184" t="s">
        <v>92</v>
      </c>
      <c r="B45" s="184" t="s">
        <v>93</v>
      </c>
      <c r="C45" s="184" t="s">
        <v>111</v>
      </c>
      <c r="D45" s="185" t="s">
        <v>122</v>
      </c>
      <c r="E45" s="185" t="s">
        <v>112</v>
      </c>
      <c r="F45" s="166">
        <f t="shared" si="1"/>
        <v>6.61</v>
      </c>
      <c r="G45" s="166">
        <v>6.61</v>
      </c>
      <c r="H45" s="166">
        <v>0</v>
      </c>
      <c r="I45" s="166">
        <v>0</v>
      </c>
      <c r="J45" s="193">
        <v>0</v>
      </c>
    </row>
    <row r="46" spans="1:10" ht="19.5" customHeight="1">
      <c r="A46" s="184" t="s">
        <v>92</v>
      </c>
      <c r="B46" s="184" t="s">
        <v>95</v>
      </c>
      <c r="C46" s="184" t="s">
        <v>115</v>
      </c>
      <c r="D46" s="185" t="s">
        <v>122</v>
      </c>
      <c r="E46" s="185" t="s">
        <v>116</v>
      </c>
      <c r="F46" s="166">
        <f t="shared" si="1"/>
        <v>95.13</v>
      </c>
      <c r="G46" s="166">
        <v>95.13</v>
      </c>
      <c r="H46" s="166">
        <v>0</v>
      </c>
      <c r="I46" s="166">
        <v>0</v>
      </c>
      <c r="J46" s="193">
        <v>0</v>
      </c>
    </row>
    <row r="47" spans="1:10" ht="19.5" customHeight="1">
      <c r="A47" s="184" t="s">
        <v>92</v>
      </c>
      <c r="B47" s="184" t="s">
        <v>95</v>
      </c>
      <c r="C47" s="184" t="s">
        <v>99</v>
      </c>
      <c r="D47" s="185" t="s">
        <v>122</v>
      </c>
      <c r="E47" s="185" t="s">
        <v>100</v>
      </c>
      <c r="F47" s="166">
        <f t="shared" si="1"/>
        <v>185.70000000000002</v>
      </c>
      <c r="G47" s="166">
        <v>36.46</v>
      </c>
      <c r="H47" s="166">
        <v>149.24</v>
      </c>
      <c r="I47" s="166">
        <v>0</v>
      </c>
      <c r="J47" s="193">
        <v>0</v>
      </c>
    </row>
    <row r="48" spans="1:10" ht="19.5" customHeight="1">
      <c r="A48" s="184" t="s">
        <v>101</v>
      </c>
      <c r="B48" s="184" t="s">
        <v>102</v>
      </c>
      <c r="C48" s="184" t="s">
        <v>85</v>
      </c>
      <c r="D48" s="185" t="s">
        <v>122</v>
      </c>
      <c r="E48" s="185" t="s">
        <v>117</v>
      </c>
      <c r="F48" s="166">
        <f t="shared" si="1"/>
        <v>7.44</v>
      </c>
      <c r="G48" s="166">
        <v>7.44</v>
      </c>
      <c r="H48" s="166">
        <v>0</v>
      </c>
      <c r="I48" s="166">
        <v>0</v>
      </c>
      <c r="J48" s="193">
        <v>0</v>
      </c>
    </row>
    <row r="49" spans="1:10" ht="19.5" customHeight="1">
      <c r="A49" s="184" t="s">
        <v>105</v>
      </c>
      <c r="B49" s="184" t="s">
        <v>85</v>
      </c>
      <c r="C49" s="184" t="s">
        <v>84</v>
      </c>
      <c r="D49" s="185" t="s">
        <v>122</v>
      </c>
      <c r="E49" s="185" t="s">
        <v>106</v>
      </c>
      <c r="F49" s="166">
        <f t="shared" si="1"/>
        <v>9.92</v>
      </c>
      <c r="G49" s="166">
        <v>9.92</v>
      </c>
      <c r="H49" s="166">
        <v>0</v>
      </c>
      <c r="I49" s="166">
        <v>0</v>
      </c>
      <c r="J49" s="193">
        <v>0</v>
      </c>
    </row>
    <row r="50" spans="1:10" ht="19.5" customHeight="1">
      <c r="A50" s="184" t="s">
        <v>38</v>
      </c>
      <c r="B50" s="184" t="s">
        <v>38</v>
      </c>
      <c r="C50" s="184" t="s">
        <v>38</v>
      </c>
      <c r="D50" s="185" t="s">
        <v>38</v>
      </c>
      <c r="E50" s="185" t="s">
        <v>123</v>
      </c>
      <c r="F50" s="166">
        <f t="shared" si="1"/>
        <v>36924.66</v>
      </c>
      <c r="G50" s="166">
        <v>16504.65</v>
      </c>
      <c r="H50" s="166">
        <v>20420.01</v>
      </c>
      <c r="I50" s="166">
        <v>0</v>
      </c>
      <c r="J50" s="193">
        <v>0</v>
      </c>
    </row>
    <row r="51" spans="1:10" ht="19.5" customHeight="1">
      <c r="A51" s="184" t="s">
        <v>38</v>
      </c>
      <c r="B51" s="184" t="s">
        <v>38</v>
      </c>
      <c r="C51" s="184" t="s">
        <v>38</v>
      </c>
      <c r="D51" s="185" t="s">
        <v>38</v>
      </c>
      <c r="E51" s="185" t="s">
        <v>124</v>
      </c>
      <c r="F51" s="166">
        <f t="shared" si="1"/>
        <v>24638.32</v>
      </c>
      <c r="G51" s="166">
        <v>9820.89</v>
      </c>
      <c r="H51" s="166">
        <v>14817.43</v>
      </c>
      <c r="I51" s="166">
        <v>0</v>
      </c>
      <c r="J51" s="193">
        <v>0</v>
      </c>
    </row>
    <row r="52" spans="1:10" ht="19.5" customHeight="1">
      <c r="A52" s="184" t="s">
        <v>88</v>
      </c>
      <c r="B52" s="184" t="s">
        <v>89</v>
      </c>
      <c r="C52" s="184" t="s">
        <v>90</v>
      </c>
      <c r="D52" s="185" t="s">
        <v>125</v>
      </c>
      <c r="E52" s="185" t="s">
        <v>91</v>
      </c>
      <c r="F52" s="166">
        <f t="shared" si="1"/>
        <v>54</v>
      </c>
      <c r="G52" s="166">
        <v>54</v>
      </c>
      <c r="H52" s="166">
        <v>0</v>
      </c>
      <c r="I52" s="166">
        <v>0</v>
      </c>
      <c r="J52" s="193">
        <v>0</v>
      </c>
    </row>
    <row r="53" spans="1:10" ht="19.5" customHeight="1">
      <c r="A53" s="184" t="s">
        <v>92</v>
      </c>
      <c r="B53" s="184" t="s">
        <v>93</v>
      </c>
      <c r="C53" s="184" t="s">
        <v>85</v>
      </c>
      <c r="D53" s="185" t="s">
        <v>125</v>
      </c>
      <c r="E53" s="185" t="s">
        <v>126</v>
      </c>
      <c r="F53" s="166">
        <f t="shared" si="1"/>
        <v>266</v>
      </c>
      <c r="G53" s="166">
        <v>266</v>
      </c>
      <c r="H53" s="166">
        <v>0</v>
      </c>
      <c r="I53" s="166">
        <v>0</v>
      </c>
      <c r="J53" s="193">
        <v>0</v>
      </c>
    </row>
    <row r="54" spans="1:10" ht="19.5" customHeight="1">
      <c r="A54" s="184" t="s">
        <v>92</v>
      </c>
      <c r="B54" s="184" t="s">
        <v>93</v>
      </c>
      <c r="C54" s="184" t="s">
        <v>93</v>
      </c>
      <c r="D54" s="185" t="s">
        <v>125</v>
      </c>
      <c r="E54" s="185" t="s">
        <v>94</v>
      </c>
      <c r="F54" s="166">
        <f t="shared" si="1"/>
        <v>450</v>
      </c>
      <c r="G54" s="166">
        <v>450</v>
      </c>
      <c r="H54" s="166">
        <v>0</v>
      </c>
      <c r="I54" s="166">
        <v>0</v>
      </c>
      <c r="J54" s="193">
        <v>0</v>
      </c>
    </row>
    <row r="55" spans="1:10" ht="19.5" customHeight="1">
      <c r="A55" s="184" t="s">
        <v>92</v>
      </c>
      <c r="B55" s="184" t="s">
        <v>93</v>
      </c>
      <c r="C55" s="184" t="s">
        <v>111</v>
      </c>
      <c r="D55" s="185" t="s">
        <v>125</v>
      </c>
      <c r="E55" s="185" t="s">
        <v>112</v>
      </c>
      <c r="F55" s="166">
        <f t="shared" si="1"/>
        <v>230</v>
      </c>
      <c r="G55" s="166">
        <v>230</v>
      </c>
      <c r="H55" s="166">
        <v>0</v>
      </c>
      <c r="I55" s="166">
        <v>0</v>
      </c>
      <c r="J55" s="193">
        <v>0</v>
      </c>
    </row>
    <row r="56" spans="1:10" ht="19.5" customHeight="1">
      <c r="A56" s="184" t="s">
        <v>92</v>
      </c>
      <c r="B56" s="184" t="s">
        <v>89</v>
      </c>
      <c r="C56" s="184" t="s">
        <v>84</v>
      </c>
      <c r="D56" s="185" t="s">
        <v>125</v>
      </c>
      <c r="E56" s="185" t="s">
        <v>127</v>
      </c>
      <c r="F56" s="166">
        <f t="shared" si="1"/>
        <v>50</v>
      </c>
      <c r="G56" s="166">
        <v>50</v>
      </c>
      <c r="H56" s="166">
        <v>0</v>
      </c>
      <c r="I56" s="166">
        <v>0</v>
      </c>
      <c r="J56" s="193">
        <v>0</v>
      </c>
    </row>
    <row r="57" spans="1:10" ht="19.5" customHeight="1">
      <c r="A57" s="184" t="s">
        <v>92</v>
      </c>
      <c r="B57" s="184" t="s">
        <v>89</v>
      </c>
      <c r="C57" s="184" t="s">
        <v>85</v>
      </c>
      <c r="D57" s="185" t="s">
        <v>125</v>
      </c>
      <c r="E57" s="185" t="s">
        <v>128</v>
      </c>
      <c r="F57" s="166">
        <f t="shared" si="1"/>
        <v>980.43</v>
      </c>
      <c r="G57" s="166">
        <v>0</v>
      </c>
      <c r="H57" s="166">
        <v>980.43</v>
      </c>
      <c r="I57" s="166">
        <v>0</v>
      </c>
      <c r="J57" s="193">
        <v>0</v>
      </c>
    </row>
    <row r="58" spans="1:10" ht="19.5" customHeight="1">
      <c r="A58" s="184" t="s">
        <v>92</v>
      </c>
      <c r="B58" s="184" t="s">
        <v>89</v>
      </c>
      <c r="C58" s="184" t="s">
        <v>97</v>
      </c>
      <c r="D58" s="185" t="s">
        <v>125</v>
      </c>
      <c r="E58" s="185" t="s">
        <v>129</v>
      </c>
      <c r="F58" s="166">
        <f t="shared" si="1"/>
        <v>20330.89</v>
      </c>
      <c r="G58" s="166">
        <v>8323.89</v>
      </c>
      <c r="H58" s="166">
        <v>12007</v>
      </c>
      <c r="I58" s="166">
        <v>0</v>
      </c>
      <c r="J58" s="193">
        <v>0</v>
      </c>
    </row>
    <row r="59" spans="1:10" ht="19.5" customHeight="1">
      <c r="A59" s="184" t="s">
        <v>92</v>
      </c>
      <c r="B59" s="184" t="s">
        <v>89</v>
      </c>
      <c r="C59" s="184" t="s">
        <v>99</v>
      </c>
      <c r="D59" s="185" t="s">
        <v>125</v>
      </c>
      <c r="E59" s="185" t="s">
        <v>130</v>
      </c>
      <c r="F59" s="166">
        <f t="shared" si="1"/>
        <v>450</v>
      </c>
      <c r="G59" s="166">
        <v>0</v>
      </c>
      <c r="H59" s="166">
        <v>450</v>
      </c>
      <c r="I59" s="166">
        <v>0</v>
      </c>
      <c r="J59" s="193">
        <v>0</v>
      </c>
    </row>
    <row r="60" spans="1:10" ht="19.5" customHeight="1">
      <c r="A60" s="184" t="s">
        <v>92</v>
      </c>
      <c r="B60" s="184" t="s">
        <v>113</v>
      </c>
      <c r="C60" s="184" t="s">
        <v>90</v>
      </c>
      <c r="D60" s="185" t="s">
        <v>125</v>
      </c>
      <c r="E60" s="185" t="s">
        <v>131</v>
      </c>
      <c r="F60" s="166">
        <f t="shared" si="1"/>
        <v>43</v>
      </c>
      <c r="G60" s="166">
        <v>0</v>
      </c>
      <c r="H60" s="166">
        <v>43</v>
      </c>
      <c r="I60" s="166">
        <v>0</v>
      </c>
      <c r="J60" s="193">
        <v>0</v>
      </c>
    </row>
    <row r="61" spans="1:10" ht="19.5" customHeight="1">
      <c r="A61" s="184" t="s">
        <v>101</v>
      </c>
      <c r="B61" s="184" t="s">
        <v>102</v>
      </c>
      <c r="C61" s="184" t="s">
        <v>85</v>
      </c>
      <c r="D61" s="185" t="s">
        <v>125</v>
      </c>
      <c r="E61" s="185" t="s">
        <v>117</v>
      </c>
      <c r="F61" s="166">
        <f t="shared" si="1"/>
        <v>124</v>
      </c>
      <c r="G61" s="166">
        <v>124</v>
      </c>
      <c r="H61" s="166">
        <v>0</v>
      </c>
      <c r="I61" s="166">
        <v>0</v>
      </c>
      <c r="J61" s="193">
        <v>0</v>
      </c>
    </row>
    <row r="62" spans="1:10" ht="19.5" customHeight="1">
      <c r="A62" s="184" t="s">
        <v>101</v>
      </c>
      <c r="B62" s="184" t="s">
        <v>132</v>
      </c>
      <c r="C62" s="184" t="s">
        <v>84</v>
      </c>
      <c r="D62" s="185" t="s">
        <v>125</v>
      </c>
      <c r="E62" s="185" t="s">
        <v>133</v>
      </c>
      <c r="F62" s="166">
        <f t="shared" si="1"/>
        <v>1337</v>
      </c>
      <c r="G62" s="166">
        <v>0</v>
      </c>
      <c r="H62" s="166">
        <v>1337</v>
      </c>
      <c r="I62" s="166">
        <v>0</v>
      </c>
      <c r="J62" s="193">
        <v>0</v>
      </c>
    </row>
    <row r="63" spans="1:10" ht="19.5" customHeight="1">
      <c r="A63" s="184" t="s">
        <v>105</v>
      </c>
      <c r="B63" s="184" t="s">
        <v>85</v>
      </c>
      <c r="C63" s="184" t="s">
        <v>84</v>
      </c>
      <c r="D63" s="185" t="s">
        <v>125</v>
      </c>
      <c r="E63" s="185" t="s">
        <v>106</v>
      </c>
      <c r="F63" s="166">
        <f t="shared" si="1"/>
        <v>293</v>
      </c>
      <c r="G63" s="166">
        <v>293</v>
      </c>
      <c r="H63" s="166">
        <v>0</v>
      </c>
      <c r="I63" s="166">
        <v>0</v>
      </c>
      <c r="J63" s="193">
        <v>0</v>
      </c>
    </row>
    <row r="64" spans="1:10" ht="19.5" customHeight="1">
      <c r="A64" s="184" t="s">
        <v>105</v>
      </c>
      <c r="B64" s="184" t="s">
        <v>85</v>
      </c>
      <c r="C64" s="184" t="s">
        <v>85</v>
      </c>
      <c r="D64" s="185" t="s">
        <v>125</v>
      </c>
      <c r="E64" s="185" t="s">
        <v>134</v>
      </c>
      <c r="F64" s="166">
        <f t="shared" si="1"/>
        <v>30</v>
      </c>
      <c r="G64" s="166">
        <v>30</v>
      </c>
      <c r="H64" s="166">
        <v>0</v>
      </c>
      <c r="I64" s="166">
        <v>0</v>
      </c>
      <c r="J64" s="193">
        <v>0</v>
      </c>
    </row>
    <row r="65" spans="1:10" ht="19.5" customHeight="1">
      <c r="A65" s="184" t="s">
        <v>38</v>
      </c>
      <c r="B65" s="184" t="s">
        <v>38</v>
      </c>
      <c r="C65" s="184" t="s">
        <v>38</v>
      </c>
      <c r="D65" s="185" t="s">
        <v>38</v>
      </c>
      <c r="E65" s="185" t="s">
        <v>135</v>
      </c>
      <c r="F65" s="166">
        <f t="shared" si="1"/>
        <v>2765.26</v>
      </c>
      <c r="G65" s="166">
        <v>1558.15</v>
      </c>
      <c r="H65" s="166">
        <v>1207.11</v>
      </c>
      <c r="I65" s="166">
        <v>0</v>
      </c>
      <c r="J65" s="193">
        <v>0</v>
      </c>
    </row>
    <row r="66" spans="1:10" ht="19.5" customHeight="1">
      <c r="A66" s="184" t="s">
        <v>88</v>
      </c>
      <c r="B66" s="184" t="s">
        <v>89</v>
      </c>
      <c r="C66" s="184" t="s">
        <v>90</v>
      </c>
      <c r="D66" s="185" t="s">
        <v>136</v>
      </c>
      <c r="E66" s="185" t="s">
        <v>91</v>
      </c>
      <c r="F66" s="166">
        <f t="shared" si="1"/>
        <v>15</v>
      </c>
      <c r="G66" s="166">
        <v>15</v>
      </c>
      <c r="H66" s="166">
        <v>0</v>
      </c>
      <c r="I66" s="166">
        <v>0</v>
      </c>
      <c r="J66" s="193">
        <v>0</v>
      </c>
    </row>
    <row r="67" spans="1:10" ht="19.5" customHeight="1">
      <c r="A67" s="184" t="s">
        <v>92</v>
      </c>
      <c r="B67" s="184" t="s">
        <v>93</v>
      </c>
      <c r="C67" s="184" t="s">
        <v>85</v>
      </c>
      <c r="D67" s="185" t="s">
        <v>136</v>
      </c>
      <c r="E67" s="185" t="s">
        <v>126</v>
      </c>
      <c r="F67" s="166">
        <f t="shared" si="1"/>
        <v>33.34</v>
      </c>
      <c r="G67" s="166">
        <v>33.34</v>
      </c>
      <c r="H67" s="166">
        <v>0</v>
      </c>
      <c r="I67" s="166">
        <v>0</v>
      </c>
      <c r="J67" s="193">
        <v>0</v>
      </c>
    </row>
    <row r="68" spans="1:10" ht="19.5" customHeight="1">
      <c r="A68" s="184" t="s">
        <v>92</v>
      </c>
      <c r="B68" s="184" t="s">
        <v>93</v>
      </c>
      <c r="C68" s="184" t="s">
        <v>93</v>
      </c>
      <c r="D68" s="185" t="s">
        <v>136</v>
      </c>
      <c r="E68" s="185" t="s">
        <v>94</v>
      </c>
      <c r="F68" s="166">
        <f t="shared" si="1"/>
        <v>110</v>
      </c>
      <c r="G68" s="166">
        <v>110</v>
      </c>
      <c r="H68" s="166">
        <v>0</v>
      </c>
      <c r="I68" s="166">
        <v>0</v>
      </c>
      <c r="J68" s="193">
        <v>0</v>
      </c>
    </row>
    <row r="69" spans="1:10" ht="19.5" customHeight="1">
      <c r="A69" s="184" t="s">
        <v>92</v>
      </c>
      <c r="B69" s="184" t="s">
        <v>93</v>
      </c>
      <c r="C69" s="184" t="s">
        <v>111</v>
      </c>
      <c r="D69" s="185" t="s">
        <v>136</v>
      </c>
      <c r="E69" s="185" t="s">
        <v>112</v>
      </c>
      <c r="F69" s="166">
        <f t="shared" si="1"/>
        <v>55</v>
      </c>
      <c r="G69" s="166">
        <v>55</v>
      </c>
      <c r="H69" s="166">
        <v>0</v>
      </c>
      <c r="I69" s="166">
        <v>0</v>
      </c>
      <c r="J69" s="193">
        <v>0</v>
      </c>
    </row>
    <row r="70" spans="1:10" ht="19.5" customHeight="1">
      <c r="A70" s="184" t="s">
        <v>92</v>
      </c>
      <c r="B70" s="184" t="s">
        <v>89</v>
      </c>
      <c r="C70" s="184" t="s">
        <v>85</v>
      </c>
      <c r="D70" s="185" t="s">
        <v>136</v>
      </c>
      <c r="E70" s="185" t="s">
        <v>128</v>
      </c>
      <c r="F70" s="166">
        <f t="shared" si="1"/>
        <v>339.11</v>
      </c>
      <c r="G70" s="166">
        <v>0</v>
      </c>
      <c r="H70" s="166">
        <v>339.11</v>
      </c>
      <c r="I70" s="166">
        <v>0</v>
      </c>
      <c r="J70" s="193">
        <v>0</v>
      </c>
    </row>
    <row r="71" spans="1:10" ht="19.5" customHeight="1">
      <c r="A71" s="184" t="s">
        <v>92</v>
      </c>
      <c r="B71" s="184" t="s">
        <v>89</v>
      </c>
      <c r="C71" s="184" t="s">
        <v>97</v>
      </c>
      <c r="D71" s="185" t="s">
        <v>136</v>
      </c>
      <c r="E71" s="185" t="s">
        <v>129</v>
      </c>
      <c r="F71" s="166">
        <f aca="true" t="shared" si="2" ref="F71:F100">SUM(G71:J71)</f>
        <v>1749.91</v>
      </c>
      <c r="G71" s="166">
        <v>1191.46</v>
      </c>
      <c r="H71" s="166">
        <v>558.45</v>
      </c>
      <c r="I71" s="166">
        <v>0</v>
      </c>
      <c r="J71" s="193">
        <v>0</v>
      </c>
    </row>
    <row r="72" spans="1:10" ht="19.5" customHeight="1">
      <c r="A72" s="184" t="s">
        <v>92</v>
      </c>
      <c r="B72" s="184" t="s">
        <v>89</v>
      </c>
      <c r="C72" s="184" t="s">
        <v>99</v>
      </c>
      <c r="D72" s="185" t="s">
        <v>136</v>
      </c>
      <c r="E72" s="185" t="s">
        <v>130</v>
      </c>
      <c r="F72" s="166">
        <f t="shared" si="2"/>
        <v>109.55</v>
      </c>
      <c r="G72" s="166">
        <v>0</v>
      </c>
      <c r="H72" s="166">
        <v>109.55</v>
      </c>
      <c r="I72" s="166">
        <v>0</v>
      </c>
      <c r="J72" s="193">
        <v>0</v>
      </c>
    </row>
    <row r="73" spans="1:10" ht="19.5" customHeight="1">
      <c r="A73" s="184" t="s">
        <v>101</v>
      </c>
      <c r="B73" s="184" t="s">
        <v>102</v>
      </c>
      <c r="C73" s="184" t="s">
        <v>85</v>
      </c>
      <c r="D73" s="185" t="s">
        <v>136</v>
      </c>
      <c r="E73" s="185" t="s">
        <v>117</v>
      </c>
      <c r="F73" s="166">
        <f t="shared" si="2"/>
        <v>53</v>
      </c>
      <c r="G73" s="166">
        <v>53</v>
      </c>
      <c r="H73" s="166">
        <v>0</v>
      </c>
      <c r="I73" s="166">
        <v>0</v>
      </c>
      <c r="J73" s="193">
        <v>0</v>
      </c>
    </row>
    <row r="74" spans="1:10" ht="19.5" customHeight="1">
      <c r="A74" s="184" t="s">
        <v>101</v>
      </c>
      <c r="B74" s="184" t="s">
        <v>132</v>
      </c>
      <c r="C74" s="184" t="s">
        <v>84</v>
      </c>
      <c r="D74" s="185" t="s">
        <v>136</v>
      </c>
      <c r="E74" s="185" t="s">
        <v>133</v>
      </c>
      <c r="F74" s="166">
        <f t="shared" si="2"/>
        <v>200</v>
      </c>
      <c r="G74" s="166">
        <v>0</v>
      </c>
      <c r="H74" s="166">
        <v>200</v>
      </c>
      <c r="I74" s="166">
        <v>0</v>
      </c>
      <c r="J74" s="193">
        <v>0</v>
      </c>
    </row>
    <row r="75" spans="1:10" ht="19.5" customHeight="1">
      <c r="A75" s="184" t="s">
        <v>105</v>
      </c>
      <c r="B75" s="184" t="s">
        <v>85</v>
      </c>
      <c r="C75" s="184" t="s">
        <v>84</v>
      </c>
      <c r="D75" s="185" t="s">
        <v>136</v>
      </c>
      <c r="E75" s="185" t="s">
        <v>106</v>
      </c>
      <c r="F75" s="166">
        <f t="shared" si="2"/>
        <v>100.35</v>
      </c>
      <c r="G75" s="166">
        <v>100.35</v>
      </c>
      <c r="H75" s="166">
        <v>0</v>
      </c>
      <c r="I75" s="166">
        <v>0</v>
      </c>
      <c r="J75" s="193">
        <v>0</v>
      </c>
    </row>
    <row r="76" spans="1:10" ht="19.5" customHeight="1">
      <c r="A76" s="184" t="s">
        <v>38</v>
      </c>
      <c r="B76" s="184" t="s">
        <v>38</v>
      </c>
      <c r="C76" s="184" t="s">
        <v>38</v>
      </c>
      <c r="D76" s="185" t="s">
        <v>38</v>
      </c>
      <c r="E76" s="185" t="s">
        <v>137</v>
      </c>
      <c r="F76" s="166">
        <f t="shared" si="2"/>
        <v>9521.08</v>
      </c>
      <c r="G76" s="166">
        <v>5125.61</v>
      </c>
      <c r="H76" s="166">
        <v>4395.47</v>
      </c>
      <c r="I76" s="166">
        <v>0</v>
      </c>
      <c r="J76" s="193">
        <v>0</v>
      </c>
    </row>
    <row r="77" spans="1:10" ht="19.5" customHeight="1">
      <c r="A77" s="184" t="s">
        <v>88</v>
      </c>
      <c r="B77" s="184" t="s">
        <v>89</v>
      </c>
      <c r="C77" s="184" t="s">
        <v>90</v>
      </c>
      <c r="D77" s="185" t="s">
        <v>138</v>
      </c>
      <c r="E77" s="185" t="s">
        <v>91</v>
      </c>
      <c r="F77" s="166">
        <f t="shared" si="2"/>
        <v>40</v>
      </c>
      <c r="G77" s="166">
        <v>40</v>
      </c>
      <c r="H77" s="166">
        <v>0</v>
      </c>
      <c r="I77" s="166">
        <v>0</v>
      </c>
      <c r="J77" s="193">
        <v>0</v>
      </c>
    </row>
    <row r="78" spans="1:10" ht="19.5" customHeight="1">
      <c r="A78" s="184" t="s">
        <v>92</v>
      </c>
      <c r="B78" s="184" t="s">
        <v>93</v>
      </c>
      <c r="C78" s="184" t="s">
        <v>85</v>
      </c>
      <c r="D78" s="185" t="s">
        <v>138</v>
      </c>
      <c r="E78" s="185" t="s">
        <v>126</v>
      </c>
      <c r="F78" s="166">
        <f t="shared" si="2"/>
        <v>156.1</v>
      </c>
      <c r="G78" s="166">
        <v>156.1</v>
      </c>
      <c r="H78" s="166">
        <v>0</v>
      </c>
      <c r="I78" s="166">
        <v>0</v>
      </c>
      <c r="J78" s="193">
        <v>0</v>
      </c>
    </row>
    <row r="79" spans="1:10" ht="19.5" customHeight="1">
      <c r="A79" s="184" t="s">
        <v>92</v>
      </c>
      <c r="B79" s="184" t="s">
        <v>93</v>
      </c>
      <c r="C79" s="184" t="s">
        <v>93</v>
      </c>
      <c r="D79" s="185" t="s">
        <v>138</v>
      </c>
      <c r="E79" s="185" t="s">
        <v>94</v>
      </c>
      <c r="F79" s="166">
        <f t="shared" si="2"/>
        <v>332.09</v>
      </c>
      <c r="G79" s="166">
        <v>332.09</v>
      </c>
      <c r="H79" s="166">
        <v>0</v>
      </c>
      <c r="I79" s="166">
        <v>0</v>
      </c>
      <c r="J79" s="193">
        <v>0</v>
      </c>
    </row>
    <row r="80" spans="1:10" ht="19.5" customHeight="1">
      <c r="A80" s="184" t="s">
        <v>92</v>
      </c>
      <c r="B80" s="184" t="s">
        <v>93</v>
      </c>
      <c r="C80" s="184" t="s">
        <v>111</v>
      </c>
      <c r="D80" s="185" t="s">
        <v>138</v>
      </c>
      <c r="E80" s="185" t="s">
        <v>112</v>
      </c>
      <c r="F80" s="166">
        <f t="shared" si="2"/>
        <v>166.04</v>
      </c>
      <c r="G80" s="166">
        <v>166.04</v>
      </c>
      <c r="H80" s="166">
        <v>0</v>
      </c>
      <c r="I80" s="166">
        <v>0</v>
      </c>
      <c r="J80" s="193">
        <v>0</v>
      </c>
    </row>
    <row r="81" spans="1:10" ht="19.5" customHeight="1">
      <c r="A81" s="184" t="s">
        <v>92</v>
      </c>
      <c r="B81" s="184" t="s">
        <v>89</v>
      </c>
      <c r="C81" s="184" t="s">
        <v>85</v>
      </c>
      <c r="D81" s="185" t="s">
        <v>138</v>
      </c>
      <c r="E81" s="185" t="s">
        <v>128</v>
      </c>
      <c r="F81" s="166">
        <f t="shared" si="2"/>
        <v>148.85</v>
      </c>
      <c r="G81" s="166">
        <v>0</v>
      </c>
      <c r="H81" s="166">
        <v>148.85</v>
      </c>
      <c r="I81" s="166">
        <v>0</v>
      </c>
      <c r="J81" s="193">
        <v>0</v>
      </c>
    </row>
    <row r="82" spans="1:10" ht="19.5" customHeight="1">
      <c r="A82" s="184" t="s">
        <v>92</v>
      </c>
      <c r="B82" s="184" t="s">
        <v>89</v>
      </c>
      <c r="C82" s="184" t="s">
        <v>97</v>
      </c>
      <c r="D82" s="185" t="s">
        <v>138</v>
      </c>
      <c r="E82" s="185" t="s">
        <v>129</v>
      </c>
      <c r="F82" s="166">
        <f t="shared" si="2"/>
        <v>7046.99</v>
      </c>
      <c r="G82" s="166">
        <v>3949.37</v>
      </c>
      <c r="H82" s="166">
        <v>3097.62</v>
      </c>
      <c r="I82" s="166">
        <v>0</v>
      </c>
      <c r="J82" s="193">
        <v>0</v>
      </c>
    </row>
    <row r="83" spans="1:10" ht="19.5" customHeight="1">
      <c r="A83" s="184" t="s">
        <v>92</v>
      </c>
      <c r="B83" s="184" t="s">
        <v>89</v>
      </c>
      <c r="C83" s="184" t="s">
        <v>99</v>
      </c>
      <c r="D83" s="185" t="s">
        <v>138</v>
      </c>
      <c r="E83" s="185" t="s">
        <v>130</v>
      </c>
      <c r="F83" s="166">
        <f t="shared" si="2"/>
        <v>68</v>
      </c>
      <c r="G83" s="166">
        <v>0</v>
      </c>
      <c r="H83" s="166">
        <v>68</v>
      </c>
      <c r="I83" s="166">
        <v>0</v>
      </c>
      <c r="J83" s="193">
        <v>0</v>
      </c>
    </row>
    <row r="84" spans="1:10" ht="19.5" customHeight="1">
      <c r="A84" s="184" t="s">
        <v>92</v>
      </c>
      <c r="B84" s="184" t="s">
        <v>113</v>
      </c>
      <c r="C84" s="184" t="s">
        <v>85</v>
      </c>
      <c r="D84" s="185" t="s">
        <v>138</v>
      </c>
      <c r="E84" s="185" t="s">
        <v>139</v>
      </c>
      <c r="F84" s="166">
        <f t="shared" si="2"/>
        <v>18</v>
      </c>
      <c r="G84" s="166">
        <v>0</v>
      </c>
      <c r="H84" s="166">
        <v>18</v>
      </c>
      <c r="I84" s="166">
        <v>0</v>
      </c>
      <c r="J84" s="193">
        <v>0</v>
      </c>
    </row>
    <row r="85" spans="1:10" ht="19.5" customHeight="1">
      <c r="A85" s="184" t="s">
        <v>92</v>
      </c>
      <c r="B85" s="184" t="s">
        <v>113</v>
      </c>
      <c r="C85" s="184" t="s">
        <v>90</v>
      </c>
      <c r="D85" s="185" t="s">
        <v>138</v>
      </c>
      <c r="E85" s="185" t="s">
        <v>131</v>
      </c>
      <c r="F85" s="166">
        <f t="shared" si="2"/>
        <v>15</v>
      </c>
      <c r="G85" s="166">
        <v>0</v>
      </c>
      <c r="H85" s="166">
        <v>15</v>
      </c>
      <c r="I85" s="166">
        <v>0</v>
      </c>
      <c r="J85" s="193">
        <v>0</v>
      </c>
    </row>
    <row r="86" spans="1:10" ht="19.5" customHeight="1">
      <c r="A86" s="184" t="s">
        <v>101</v>
      </c>
      <c r="B86" s="184" t="s">
        <v>102</v>
      </c>
      <c r="C86" s="184" t="s">
        <v>85</v>
      </c>
      <c r="D86" s="185" t="s">
        <v>138</v>
      </c>
      <c r="E86" s="185" t="s">
        <v>117</v>
      </c>
      <c r="F86" s="166">
        <f t="shared" si="2"/>
        <v>174.35</v>
      </c>
      <c r="G86" s="166">
        <v>174.35</v>
      </c>
      <c r="H86" s="166">
        <v>0</v>
      </c>
      <c r="I86" s="166">
        <v>0</v>
      </c>
      <c r="J86" s="193">
        <v>0</v>
      </c>
    </row>
    <row r="87" spans="1:10" ht="19.5" customHeight="1">
      <c r="A87" s="184" t="s">
        <v>101</v>
      </c>
      <c r="B87" s="184" t="s">
        <v>132</v>
      </c>
      <c r="C87" s="184" t="s">
        <v>84</v>
      </c>
      <c r="D87" s="185" t="s">
        <v>138</v>
      </c>
      <c r="E87" s="185" t="s">
        <v>133</v>
      </c>
      <c r="F87" s="166">
        <f t="shared" si="2"/>
        <v>470</v>
      </c>
      <c r="G87" s="166">
        <v>0</v>
      </c>
      <c r="H87" s="166">
        <v>470</v>
      </c>
      <c r="I87" s="166">
        <v>0</v>
      </c>
      <c r="J87" s="193">
        <v>0</v>
      </c>
    </row>
    <row r="88" spans="1:10" ht="19.5" customHeight="1">
      <c r="A88" s="184" t="s">
        <v>105</v>
      </c>
      <c r="B88" s="184" t="s">
        <v>85</v>
      </c>
      <c r="C88" s="184" t="s">
        <v>84</v>
      </c>
      <c r="D88" s="185" t="s">
        <v>138</v>
      </c>
      <c r="E88" s="185" t="s">
        <v>106</v>
      </c>
      <c r="F88" s="166">
        <f t="shared" si="2"/>
        <v>307.66</v>
      </c>
      <c r="G88" s="166">
        <v>307.66</v>
      </c>
      <c r="H88" s="166">
        <v>0</v>
      </c>
      <c r="I88" s="166">
        <v>0</v>
      </c>
      <c r="J88" s="193">
        <v>0</v>
      </c>
    </row>
    <row r="89" spans="1:10" ht="19.5" customHeight="1">
      <c r="A89" s="184" t="s">
        <v>140</v>
      </c>
      <c r="B89" s="184" t="s">
        <v>141</v>
      </c>
      <c r="C89" s="184" t="s">
        <v>85</v>
      </c>
      <c r="D89" s="185" t="s">
        <v>138</v>
      </c>
      <c r="E89" s="185" t="s">
        <v>142</v>
      </c>
      <c r="F89" s="166">
        <f t="shared" si="2"/>
        <v>578</v>
      </c>
      <c r="G89" s="166">
        <v>0</v>
      </c>
      <c r="H89" s="166">
        <v>578</v>
      </c>
      <c r="I89" s="166">
        <v>0</v>
      </c>
      <c r="J89" s="193">
        <v>0</v>
      </c>
    </row>
    <row r="90" spans="1:10" ht="19.5" customHeight="1">
      <c r="A90" s="184" t="s">
        <v>38</v>
      </c>
      <c r="B90" s="184" t="s">
        <v>38</v>
      </c>
      <c r="C90" s="184" t="s">
        <v>38</v>
      </c>
      <c r="D90" s="185" t="s">
        <v>38</v>
      </c>
      <c r="E90" s="185" t="s">
        <v>143</v>
      </c>
      <c r="F90" s="166">
        <f t="shared" si="2"/>
        <v>2186.5699999999997</v>
      </c>
      <c r="G90" s="166">
        <v>1118.82</v>
      </c>
      <c r="H90" s="166">
        <v>1067.75</v>
      </c>
      <c r="I90" s="166">
        <v>0</v>
      </c>
      <c r="J90" s="193">
        <v>0</v>
      </c>
    </row>
    <row r="91" spans="1:10" ht="19.5" customHeight="1">
      <c r="A91" s="184" t="s">
        <v>38</v>
      </c>
      <c r="B91" s="184" t="s">
        <v>38</v>
      </c>
      <c r="C91" s="184" t="s">
        <v>38</v>
      </c>
      <c r="D91" s="185" t="s">
        <v>38</v>
      </c>
      <c r="E91" s="185" t="s">
        <v>144</v>
      </c>
      <c r="F91" s="166">
        <f t="shared" si="2"/>
        <v>2186.5699999999997</v>
      </c>
      <c r="G91" s="166">
        <v>1118.82</v>
      </c>
      <c r="H91" s="166">
        <v>1067.75</v>
      </c>
      <c r="I91" s="166">
        <v>0</v>
      </c>
      <c r="J91" s="193">
        <v>0</v>
      </c>
    </row>
    <row r="92" spans="1:10" ht="19.5" customHeight="1">
      <c r="A92" s="184" t="s">
        <v>88</v>
      </c>
      <c r="B92" s="184" t="s">
        <v>89</v>
      </c>
      <c r="C92" s="184" t="s">
        <v>90</v>
      </c>
      <c r="D92" s="185" t="s">
        <v>145</v>
      </c>
      <c r="E92" s="185" t="s">
        <v>91</v>
      </c>
      <c r="F92" s="166">
        <f t="shared" si="2"/>
        <v>7</v>
      </c>
      <c r="G92" s="166">
        <v>7</v>
      </c>
      <c r="H92" s="166">
        <v>0</v>
      </c>
      <c r="I92" s="166">
        <v>0</v>
      </c>
      <c r="J92" s="193">
        <v>0</v>
      </c>
    </row>
    <row r="93" spans="1:10" ht="19.5" customHeight="1">
      <c r="A93" s="184" t="s">
        <v>92</v>
      </c>
      <c r="B93" s="184" t="s">
        <v>93</v>
      </c>
      <c r="C93" s="184" t="s">
        <v>85</v>
      </c>
      <c r="D93" s="185" t="s">
        <v>145</v>
      </c>
      <c r="E93" s="185" t="s">
        <v>126</v>
      </c>
      <c r="F93" s="166">
        <f t="shared" si="2"/>
        <v>116.77</v>
      </c>
      <c r="G93" s="166">
        <v>116.77</v>
      </c>
      <c r="H93" s="166">
        <v>0</v>
      </c>
      <c r="I93" s="166">
        <v>0</v>
      </c>
      <c r="J93" s="193">
        <v>0</v>
      </c>
    </row>
    <row r="94" spans="1:10" ht="19.5" customHeight="1">
      <c r="A94" s="184" t="s">
        <v>92</v>
      </c>
      <c r="B94" s="184" t="s">
        <v>93</v>
      </c>
      <c r="C94" s="184" t="s">
        <v>93</v>
      </c>
      <c r="D94" s="185" t="s">
        <v>145</v>
      </c>
      <c r="E94" s="185" t="s">
        <v>94</v>
      </c>
      <c r="F94" s="166">
        <f t="shared" si="2"/>
        <v>76.42</v>
      </c>
      <c r="G94" s="166">
        <v>76.42</v>
      </c>
      <c r="H94" s="166">
        <v>0</v>
      </c>
      <c r="I94" s="166">
        <v>0</v>
      </c>
      <c r="J94" s="193">
        <v>0</v>
      </c>
    </row>
    <row r="95" spans="1:10" ht="19.5" customHeight="1">
      <c r="A95" s="184" t="s">
        <v>92</v>
      </c>
      <c r="B95" s="184" t="s">
        <v>93</v>
      </c>
      <c r="C95" s="184" t="s">
        <v>111</v>
      </c>
      <c r="D95" s="185" t="s">
        <v>145</v>
      </c>
      <c r="E95" s="185" t="s">
        <v>112</v>
      </c>
      <c r="F95" s="166">
        <f t="shared" si="2"/>
        <v>38.21</v>
      </c>
      <c r="G95" s="166">
        <v>38.21</v>
      </c>
      <c r="H95" s="166">
        <v>0</v>
      </c>
      <c r="I95" s="166">
        <v>0</v>
      </c>
      <c r="J95" s="193">
        <v>0</v>
      </c>
    </row>
    <row r="96" spans="1:10" ht="19.5" customHeight="1">
      <c r="A96" s="184" t="s">
        <v>92</v>
      </c>
      <c r="B96" s="184" t="s">
        <v>89</v>
      </c>
      <c r="C96" s="184" t="s">
        <v>97</v>
      </c>
      <c r="D96" s="185" t="s">
        <v>145</v>
      </c>
      <c r="E96" s="185" t="s">
        <v>129</v>
      </c>
      <c r="F96" s="166">
        <f t="shared" si="2"/>
        <v>1639.78</v>
      </c>
      <c r="G96" s="166">
        <v>713.03</v>
      </c>
      <c r="H96" s="166">
        <v>926.75</v>
      </c>
      <c r="I96" s="166">
        <v>0</v>
      </c>
      <c r="J96" s="193">
        <v>0</v>
      </c>
    </row>
    <row r="97" spans="1:10" ht="19.5" customHeight="1">
      <c r="A97" s="184" t="s">
        <v>92</v>
      </c>
      <c r="B97" s="184" t="s">
        <v>95</v>
      </c>
      <c r="C97" s="184" t="s">
        <v>93</v>
      </c>
      <c r="D97" s="185" t="s">
        <v>145</v>
      </c>
      <c r="E97" s="185" t="s">
        <v>146</v>
      </c>
      <c r="F97" s="166">
        <f t="shared" si="2"/>
        <v>141</v>
      </c>
      <c r="G97" s="166">
        <v>0</v>
      </c>
      <c r="H97" s="166">
        <v>141</v>
      </c>
      <c r="I97" s="166">
        <v>0</v>
      </c>
      <c r="J97" s="193">
        <v>0</v>
      </c>
    </row>
    <row r="98" spans="1:10" ht="19.5" customHeight="1">
      <c r="A98" s="184" t="s">
        <v>92</v>
      </c>
      <c r="B98" s="184" t="s">
        <v>95</v>
      </c>
      <c r="C98" s="184" t="s">
        <v>115</v>
      </c>
      <c r="D98" s="185" t="s">
        <v>145</v>
      </c>
      <c r="E98" s="185" t="s">
        <v>116</v>
      </c>
      <c r="F98" s="166">
        <f t="shared" si="2"/>
        <v>66</v>
      </c>
      <c r="G98" s="166">
        <v>66</v>
      </c>
      <c r="H98" s="166">
        <v>0</v>
      </c>
      <c r="I98" s="166">
        <v>0</v>
      </c>
      <c r="J98" s="193">
        <v>0</v>
      </c>
    </row>
    <row r="99" spans="1:10" ht="19.5" customHeight="1">
      <c r="A99" s="184" t="s">
        <v>101</v>
      </c>
      <c r="B99" s="184" t="s">
        <v>102</v>
      </c>
      <c r="C99" s="184" t="s">
        <v>85</v>
      </c>
      <c r="D99" s="185" t="s">
        <v>145</v>
      </c>
      <c r="E99" s="185" t="s">
        <v>117</v>
      </c>
      <c r="F99" s="166">
        <f t="shared" si="2"/>
        <v>42.99</v>
      </c>
      <c r="G99" s="166">
        <v>42.99</v>
      </c>
      <c r="H99" s="166">
        <v>0</v>
      </c>
      <c r="I99" s="166">
        <v>0</v>
      </c>
      <c r="J99" s="193">
        <v>0</v>
      </c>
    </row>
    <row r="100" spans="1:10" ht="19.5" customHeight="1">
      <c r="A100" s="184" t="s">
        <v>105</v>
      </c>
      <c r="B100" s="184" t="s">
        <v>85</v>
      </c>
      <c r="C100" s="184" t="s">
        <v>84</v>
      </c>
      <c r="D100" s="185" t="s">
        <v>145</v>
      </c>
      <c r="E100" s="185" t="s">
        <v>106</v>
      </c>
      <c r="F100" s="166">
        <f t="shared" si="2"/>
        <v>58.4</v>
      </c>
      <c r="G100" s="166">
        <v>58.4</v>
      </c>
      <c r="H100" s="166">
        <v>0</v>
      </c>
      <c r="I100" s="166">
        <v>0</v>
      </c>
      <c r="J100" s="193">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showZeros="0" workbookViewId="0" topLeftCell="B1">
      <selection activeCell="E26" sqref="E26"/>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49"/>
      <c r="B1" s="149"/>
      <c r="C1" s="149"/>
      <c r="D1" s="149"/>
      <c r="E1" s="149"/>
      <c r="F1" s="149"/>
      <c r="G1" s="149"/>
      <c r="H1" s="93" t="s">
        <v>154</v>
      </c>
    </row>
    <row r="2" spans="1:8" ht="20.25" customHeight="1">
      <c r="A2" s="61" t="s">
        <v>155</v>
      </c>
      <c r="B2" s="61"/>
      <c r="C2" s="61"/>
      <c r="D2" s="61"/>
      <c r="E2" s="61"/>
      <c r="F2" s="61"/>
      <c r="G2" s="61"/>
      <c r="H2" s="61"/>
    </row>
    <row r="3" spans="1:8" ht="20.25" customHeight="1">
      <c r="A3" s="62" t="s">
        <v>0</v>
      </c>
      <c r="B3" s="150"/>
      <c r="C3" s="85">
        <f>B3/'[1]2'!$B$7*100</f>
        <v>0</v>
      </c>
      <c r="D3" s="85"/>
      <c r="E3" s="85"/>
      <c r="F3" s="85"/>
      <c r="G3" s="85"/>
      <c r="H3" s="75" t="s">
        <v>5</v>
      </c>
    </row>
    <row r="4" spans="1:8" ht="24" customHeight="1">
      <c r="A4" s="151" t="s">
        <v>6</v>
      </c>
      <c r="B4" s="152"/>
      <c r="C4" s="151" t="s">
        <v>7</v>
      </c>
      <c r="D4" s="153"/>
      <c r="E4" s="153"/>
      <c r="F4" s="153"/>
      <c r="G4" s="153"/>
      <c r="H4" s="152"/>
    </row>
    <row r="5" spans="1:8" ht="24" customHeight="1">
      <c r="A5" s="154" t="s">
        <v>8</v>
      </c>
      <c r="B5" s="155" t="s">
        <v>9</v>
      </c>
      <c r="C5" s="154" t="s">
        <v>8</v>
      </c>
      <c r="D5" s="154" t="s">
        <v>58</v>
      </c>
      <c r="E5" s="155" t="s">
        <v>156</v>
      </c>
      <c r="F5" s="176" t="s">
        <v>157</v>
      </c>
      <c r="G5" s="154" t="s">
        <v>158</v>
      </c>
      <c r="H5" s="176" t="s">
        <v>159</v>
      </c>
    </row>
    <row r="6" spans="1:8" ht="24" customHeight="1">
      <c r="A6" s="156" t="s">
        <v>160</v>
      </c>
      <c r="B6" s="157">
        <f>SUM(B7:B9)</f>
        <v>18833.100000000006</v>
      </c>
      <c r="C6" s="158" t="s">
        <v>161</v>
      </c>
      <c r="D6" s="157">
        <f aca="true" t="shared" si="0" ref="D6:D35">SUM(E6:H6)</f>
        <v>19261.659999999996</v>
      </c>
      <c r="E6" s="157">
        <f>SUM(E7:E35)</f>
        <v>18683.659999999996</v>
      </c>
      <c r="F6" s="157">
        <f>SUM(F7:F35)</f>
        <v>578</v>
      </c>
      <c r="G6" s="157">
        <f>SUM(G7:G35)</f>
        <v>0</v>
      </c>
      <c r="H6" s="157">
        <f>SUM(H7:H35)</f>
        <v>0</v>
      </c>
    </row>
    <row r="7" spans="1:8" ht="24" customHeight="1">
      <c r="A7" s="156" t="s">
        <v>162</v>
      </c>
      <c r="B7" s="157">
        <f>166444.1-148189</f>
        <v>18255.100000000006</v>
      </c>
      <c r="C7" s="158" t="s">
        <v>163</v>
      </c>
      <c r="D7" s="157">
        <f t="shared" si="0"/>
        <v>20</v>
      </c>
      <c r="E7" s="177">
        <v>20</v>
      </c>
      <c r="F7" s="177">
        <v>0</v>
      </c>
      <c r="G7" s="177">
        <v>0</v>
      </c>
      <c r="H7" s="157">
        <v>0</v>
      </c>
    </row>
    <row r="8" spans="1:8" ht="24" customHeight="1">
      <c r="A8" s="156" t="s">
        <v>164</v>
      </c>
      <c r="B8" s="157">
        <v>578</v>
      </c>
      <c r="C8" s="158" t="s">
        <v>165</v>
      </c>
      <c r="D8" s="157">
        <f t="shared" si="0"/>
        <v>0</v>
      </c>
      <c r="E8" s="177">
        <v>0</v>
      </c>
      <c r="F8" s="177">
        <v>0</v>
      </c>
      <c r="G8" s="177">
        <v>0</v>
      </c>
      <c r="H8" s="157">
        <v>0</v>
      </c>
    </row>
    <row r="9" spans="1:8" ht="24" customHeight="1">
      <c r="A9" s="156" t="s">
        <v>166</v>
      </c>
      <c r="B9" s="157">
        <v>0</v>
      </c>
      <c r="C9" s="158" t="s">
        <v>167</v>
      </c>
      <c r="D9" s="157">
        <f t="shared" si="0"/>
        <v>0</v>
      </c>
      <c r="E9" s="177">
        <v>0</v>
      </c>
      <c r="F9" s="177">
        <v>0</v>
      </c>
      <c r="G9" s="177">
        <v>0</v>
      </c>
      <c r="H9" s="157">
        <v>0</v>
      </c>
    </row>
    <row r="10" spans="1:8" ht="24" customHeight="1">
      <c r="A10" s="156" t="s">
        <v>168</v>
      </c>
      <c r="B10" s="157">
        <f>SUM(B11:B14)</f>
        <v>428.56</v>
      </c>
      <c r="C10" s="158" t="s">
        <v>169</v>
      </c>
      <c r="D10" s="157">
        <f t="shared" si="0"/>
        <v>0</v>
      </c>
      <c r="E10" s="177">
        <v>0</v>
      </c>
      <c r="F10" s="177">
        <v>0</v>
      </c>
      <c r="G10" s="177">
        <v>0</v>
      </c>
      <c r="H10" s="157">
        <v>0</v>
      </c>
    </row>
    <row r="11" spans="1:8" ht="24" customHeight="1">
      <c r="A11" s="156" t="s">
        <v>162</v>
      </c>
      <c r="B11" s="157">
        <v>428.56</v>
      </c>
      <c r="C11" s="158" t="s">
        <v>170</v>
      </c>
      <c r="D11" s="157">
        <f t="shared" si="0"/>
        <v>196.22</v>
      </c>
      <c r="E11" s="177">
        <v>196.22</v>
      </c>
      <c r="F11" s="177">
        <v>0</v>
      </c>
      <c r="G11" s="177">
        <v>0</v>
      </c>
      <c r="H11" s="157">
        <v>0</v>
      </c>
    </row>
    <row r="12" spans="1:8" ht="24" customHeight="1">
      <c r="A12" s="156" t="s">
        <v>164</v>
      </c>
      <c r="B12" s="157">
        <v>0</v>
      </c>
      <c r="C12" s="158" t="s">
        <v>171</v>
      </c>
      <c r="D12" s="157">
        <f t="shared" si="0"/>
        <v>0</v>
      </c>
      <c r="E12" s="177">
        <v>0</v>
      </c>
      <c r="F12" s="177">
        <v>0</v>
      </c>
      <c r="G12" s="177">
        <v>0</v>
      </c>
      <c r="H12" s="157">
        <v>0</v>
      </c>
    </row>
    <row r="13" spans="1:8" ht="24" customHeight="1">
      <c r="A13" s="156" t="s">
        <v>166</v>
      </c>
      <c r="B13" s="157">
        <v>0</v>
      </c>
      <c r="C13" s="158" t="s">
        <v>172</v>
      </c>
      <c r="D13" s="157">
        <f t="shared" si="0"/>
        <v>0</v>
      </c>
      <c r="E13" s="177">
        <v>0</v>
      </c>
      <c r="F13" s="177">
        <v>0</v>
      </c>
      <c r="G13" s="177">
        <v>0</v>
      </c>
      <c r="H13" s="157">
        <v>0</v>
      </c>
    </row>
    <row r="14" spans="1:8" ht="24" customHeight="1">
      <c r="A14" s="156" t="s">
        <v>173</v>
      </c>
      <c r="B14" s="157">
        <v>0</v>
      </c>
      <c r="C14" s="158" t="s">
        <v>174</v>
      </c>
      <c r="D14" s="157">
        <f t="shared" si="0"/>
        <v>15519.059999999998</v>
      </c>
      <c r="E14" s="177">
        <f>163708.06-148189</f>
        <v>15519.059999999998</v>
      </c>
      <c r="F14" s="177">
        <v>0</v>
      </c>
      <c r="G14" s="177">
        <v>0</v>
      </c>
      <c r="H14" s="157">
        <v>0</v>
      </c>
    </row>
    <row r="15" spans="1:8" ht="24" customHeight="1">
      <c r="A15" s="159"/>
      <c r="B15" s="157"/>
      <c r="C15" s="160" t="s">
        <v>175</v>
      </c>
      <c r="D15" s="157">
        <f t="shared" si="0"/>
        <v>0</v>
      </c>
      <c r="E15" s="177">
        <v>0</v>
      </c>
      <c r="F15" s="177">
        <v>0</v>
      </c>
      <c r="G15" s="177">
        <v>0</v>
      </c>
      <c r="H15" s="157">
        <v>0</v>
      </c>
    </row>
    <row r="16" spans="1:8" ht="24" customHeight="1">
      <c r="A16" s="159"/>
      <c r="B16" s="157"/>
      <c r="C16" s="160" t="s">
        <v>176</v>
      </c>
      <c r="D16" s="157">
        <f t="shared" si="0"/>
        <v>2360.27</v>
      </c>
      <c r="E16" s="177">
        <v>2360.27</v>
      </c>
      <c r="F16" s="177">
        <v>0</v>
      </c>
      <c r="G16" s="177">
        <v>0</v>
      </c>
      <c r="H16" s="157">
        <v>0</v>
      </c>
    </row>
    <row r="17" spans="1:8" ht="24" customHeight="1">
      <c r="A17" s="159"/>
      <c r="B17" s="157"/>
      <c r="C17" s="160" t="s">
        <v>177</v>
      </c>
      <c r="D17" s="157">
        <f t="shared" si="0"/>
        <v>0</v>
      </c>
      <c r="E17" s="177">
        <v>0</v>
      </c>
      <c r="F17" s="177">
        <v>0</v>
      </c>
      <c r="G17" s="177">
        <v>0</v>
      </c>
      <c r="H17" s="157">
        <v>0</v>
      </c>
    </row>
    <row r="18" spans="1:8" ht="24" customHeight="1">
      <c r="A18" s="159"/>
      <c r="B18" s="157"/>
      <c r="C18" s="160" t="s">
        <v>178</v>
      </c>
      <c r="D18" s="157">
        <f t="shared" si="0"/>
        <v>0</v>
      </c>
      <c r="E18" s="177">
        <v>0</v>
      </c>
      <c r="F18" s="177">
        <v>0</v>
      </c>
      <c r="G18" s="177">
        <v>0</v>
      </c>
      <c r="H18" s="157">
        <v>0</v>
      </c>
    </row>
    <row r="19" spans="1:8" ht="24" customHeight="1">
      <c r="A19" s="159"/>
      <c r="B19" s="157"/>
      <c r="C19" s="160" t="s">
        <v>179</v>
      </c>
      <c r="D19" s="157">
        <f t="shared" si="0"/>
        <v>0</v>
      </c>
      <c r="E19" s="177">
        <v>0</v>
      </c>
      <c r="F19" s="177">
        <v>0</v>
      </c>
      <c r="G19" s="177">
        <v>0</v>
      </c>
      <c r="H19" s="157">
        <v>0</v>
      </c>
    </row>
    <row r="20" spans="1:8" ht="24" customHeight="1">
      <c r="A20" s="159"/>
      <c r="B20" s="157"/>
      <c r="C20" s="160" t="s">
        <v>180</v>
      </c>
      <c r="D20" s="157">
        <f t="shared" si="0"/>
        <v>0</v>
      </c>
      <c r="E20" s="177">
        <v>0</v>
      </c>
      <c r="F20" s="177">
        <v>0</v>
      </c>
      <c r="G20" s="177">
        <v>0</v>
      </c>
      <c r="H20" s="157">
        <v>0</v>
      </c>
    </row>
    <row r="21" spans="1:8" ht="24" customHeight="1">
      <c r="A21" s="159"/>
      <c r="B21" s="157"/>
      <c r="C21" s="160" t="s">
        <v>181</v>
      </c>
      <c r="D21" s="157">
        <f t="shared" si="0"/>
        <v>0</v>
      </c>
      <c r="E21" s="177">
        <v>0</v>
      </c>
      <c r="F21" s="177">
        <v>0</v>
      </c>
      <c r="G21" s="177">
        <v>0</v>
      </c>
      <c r="H21" s="157">
        <v>0</v>
      </c>
    </row>
    <row r="22" spans="1:8" ht="24" customHeight="1">
      <c r="A22" s="159"/>
      <c r="B22" s="157"/>
      <c r="C22" s="160" t="s">
        <v>182</v>
      </c>
      <c r="D22" s="157">
        <f t="shared" si="0"/>
        <v>0</v>
      </c>
      <c r="E22" s="177">
        <v>0</v>
      </c>
      <c r="F22" s="177">
        <v>0</v>
      </c>
      <c r="G22" s="177">
        <v>0</v>
      </c>
      <c r="H22" s="157">
        <v>0</v>
      </c>
    </row>
    <row r="23" spans="1:8" ht="24" customHeight="1">
      <c r="A23" s="159"/>
      <c r="B23" s="157"/>
      <c r="C23" s="160" t="s">
        <v>183</v>
      </c>
      <c r="D23" s="157">
        <f t="shared" si="0"/>
        <v>0</v>
      </c>
      <c r="E23" s="177">
        <v>0</v>
      </c>
      <c r="F23" s="177">
        <v>0</v>
      </c>
      <c r="G23" s="177">
        <v>0</v>
      </c>
      <c r="H23" s="157">
        <v>0</v>
      </c>
    </row>
    <row r="24" spans="1:8" ht="24" customHeight="1">
      <c r="A24" s="159"/>
      <c r="B24" s="157"/>
      <c r="C24" s="161" t="s">
        <v>184</v>
      </c>
      <c r="D24" s="157">
        <f t="shared" si="0"/>
        <v>0</v>
      </c>
      <c r="E24" s="177">
        <v>0</v>
      </c>
      <c r="F24" s="177">
        <v>0</v>
      </c>
      <c r="G24" s="177">
        <v>0</v>
      </c>
      <c r="H24" s="157">
        <v>0</v>
      </c>
    </row>
    <row r="25" spans="1:8" ht="24" customHeight="1">
      <c r="A25" s="162"/>
      <c r="B25" s="163"/>
      <c r="C25" s="164" t="s">
        <v>185</v>
      </c>
      <c r="D25" s="163">
        <f t="shared" si="0"/>
        <v>0</v>
      </c>
      <c r="E25" s="163">
        <v>0</v>
      </c>
      <c r="F25" s="163">
        <v>0</v>
      </c>
      <c r="G25" s="163">
        <v>0</v>
      </c>
      <c r="H25" s="163">
        <v>0</v>
      </c>
    </row>
    <row r="26" spans="1:8" ht="24" customHeight="1">
      <c r="A26" s="156"/>
      <c r="B26" s="163"/>
      <c r="C26" s="164" t="s">
        <v>186</v>
      </c>
      <c r="D26" s="163">
        <f t="shared" si="0"/>
        <v>588.11</v>
      </c>
      <c r="E26" s="163">
        <v>588.11</v>
      </c>
      <c r="F26" s="163">
        <v>0</v>
      </c>
      <c r="G26" s="163">
        <v>0</v>
      </c>
      <c r="H26" s="163">
        <v>0</v>
      </c>
    </row>
    <row r="27" spans="1:8" ht="24" customHeight="1">
      <c r="A27" s="156"/>
      <c r="B27" s="163"/>
      <c r="C27" s="164" t="s">
        <v>187</v>
      </c>
      <c r="D27" s="163">
        <f t="shared" si="0"/>
        <v>0</v>
      </c>
      <c r="E27" s="163">
        <v>0</v>
      </c>
      <c r="F27" s="163">
        <v>0</v>
      </c>
      <c r="G27" s="163">
        <v>0</v>
      </c>
      <c r="H27" s="163">
        <v>0</v>
      </c>
    </row>
    <row r="28" spans="1:8" ht="24" customHeight="1">
      <c r="A28" s="156"/>
      <c r="B28" s="163"/>
      <c r="C28" s="164" t="s">
        <v>188</v>
      </c>
      <c r="D28" s="163">
        <f t="shared" si="0"/>
        <v>0</v>
      </c>
      <c r="E28" s="163">
        <v>0</v>
      </c>
      <c r="F28" s="163">
        <v>0</v>
      </c>
      <c r="G28" s="163">
        <v>0</v>
      </c>
      <c r="H28" s="163">
        <v>0</v>
      </c>
    </row>
    <row r="29" spans="1:8" ht="24" customHeight="1">
      <c r="A29" s="156"/>
      <c r="B29" s="163"/>
      <c r="C29" s="164" t="s">
        <v>189</v>
      </c>
      <c r="D29" s="163">
        <f t="shared" si="0"/>
        <v>0</v>
      </c>
      <c r="E29" s="163">
        <v>0</v>
      </c>
      <c r="F29" s="163">
        <v>0</v>
      </c>
      <c r="G29" s="163">
        <v>0</v>
      </c>
      <c r="H29" s="163">
        <v>0</v>
      </c>
    </row>
    <row r="30" spans="1:8" ht="24" customHeight="1">
      <c r="A30" s="165"/>
      <c r="B30" s="166"/>
      <c r="C30" s="167" t="s">
        <v>190</v>
      </c>
      <c r="D30" s="168">
        <f t="shared" si="0"/>
        <v>0</v>
      </c>
      <c r="E30" s="178">
        <v>0</v>
      </c>
      <c r="F30" s="178">
        <v>0</v>
      </c>
      <c r="G30" s="178">
        <v>0</v>
      </c>
      <c r="H30" s="178">
        <v>0</v>
      </c>
    </row>
    <row r="31" spans="1:8" ht="24" customHeight="1">
      <c r="A31" s="165"/>
      <c r="B31" s="169"/>
      <c r="C31" s="164" t="s">
        <v>191</v>
      </c>
      <c r="D31" s="157">
        <f t="shared" si="0"/>
        <v>578</v>
      </c>
      <c r="E31" s="163">
        <v>0</v>
      </c>
      <c r="F31" s="163">
        <v>578</v>
      </c>
      <c r="G31" s="163">
        <v>0</v>
      </c>
      <c r="H31" s="163">
        <v>0</v>
      </c>
    </row>
    <row r="32" spans="1:8" ht="24" customHeight="1">
      <c r="A32" s="165"/>
      <c r="B32" s="169"/>
      <c r="C32" s="164" t="s">
        <v>192</v>
      </c>
      <c r="D32" s="157">
        <f t="shared" si="0"/>
        <v>0</v>
      </c>
      <c r="E32" s="163">
        <v>0</v>
      </c>
      <c r="F32" s="163">
        <v>0</v>
      </c>
      <c r="G32" s="163">
        <v>0</v>
      </c>
      <c r="H32" s="163">
        <v>0</v>
      </c>
    </row>
    <row r="33" spans="1:8" ht="24" customHeight="1">
      <c r="A33" s="165"/>
      <c r="B33" s="169"/>
      <c r="C33" s="164" t="s">
        <v>193</v>
      </c>
      <c r="D33" s="157">
        <f t="shared" si="0"/>
        <v>0</v>
      </c>
      <c r="E33" s="163">
        <v>0</v>
      </c>
      <c r="F33" s="163">
        <v>0</v>
      </c>
      <c r="G33" s="163">
        <v>0</v>
      </c>
      <c r="H33" s="163">
        <v>0</v>
      </c>
    </row>
    <row r="34" spans="1:8" ht="24" customHeight="1">
      <c r="A34" s="165"/>
      <c r="B34" s="169"/>
      <c r="C34" s="164" t="s">
        <v>194</v>
      </c>
      <c r="D34" s="157">
        <f t="shared" si="0"/>
        <v>0</v>
      </c>
      <c r="E34" s="163">
        <v>0</v>
      </c>
      <c r="F34" s="163">
        <v>0</v>
      </c>
      <c r="G34" s="163">
        <v>0</v>
      </c>
      <c r="H34" s="163">
        <v>0</v>
      </c>
    </row>
    <row r="35" spans="1:8" ht="24" customHeight="1">
      <c r="A35" s="165"/>
      <c r="B35" s="169"/>
      <c r="C35" s="164" t="s">
        <v>195</v>
      </c>
      <c r="D35" s="157">
        <f t="shared" si="0"/>
        <v>0</v>
      </c>
      <c r="E35" s="163">
        <v>0</v>
      </c>
      <c r="F35" s="163">
        <v>0</v>
      </c>
      <c r="G35" s="163">
        <v>0</v>
      </c>
      <c r="H35" s="163">
        <v>0</v>
      </c>
    </row>
    <row r="36" spans="1:8" ht="24" customHeight="1">
      <c r="A36" s="170"/>
      <c r="B36" s="171"/>
      <c r="C36" s="172"/>
      <c r="D36" s="173"/>
      <c r="E36" s="163"/>
      <c r="F36" s="163"/>
      <c r="G36" s="163" t="s">
        <v>38</v>
      </c>
      <c r="H36" s="163"/>
    </row>
    <row r="37" spans="1:8" ht="24" customHeight="1">
      <c r="A37" s="165"/>
      <c r="B37" s="169"/>
      <c r="C37" s="174" t="s">
        <v>196</v>
      </c>
      <c r="D37" s="157">
        <f>SUM(E37:H37)</f>
        <v>0</v>
      </c>
      <c r="E37" s="163">
        <f>SUM(B7,B11)-SUM(E6)</f>
        <v>0</v>
      </c>
      <c r="F37" s="163">
        <f>SUM(B8,B12)-SUM(F6)</f>
        <v>0</v>
      </c>
      <c r="G37" s="163">
        <f>SUM(B9,B13)-SUM(G6)</f>
        <v>0</v>
      </c>
      <c r="H37" s="163">
        <f>SUM(B14)-SUM(H6)</f>
        <v>0</v>
      </c>
    </row>
    <row r="38" spans="1:8" ht="24" customHeight="1">
      <c r="A38" s="165"/>
      <c r="B38" s="175"/>
      <c r="C38" s="174"/>
      <c r="D38" s="173"/>
      <c r="E38" s="163"/>
      <c r="F38" s="163"/>
      <c r="G38" s="163"/>
      <c r="H38" s="163"/>
    </row>
    <row r="39" spans="1:8" ht="24" customHeight="1">
      <c r="A39" s="170" t="s">
        <v>53</v>
      </c>
      <c r="B39" s="175">
        <f>SUM(B6,B10)</f>
        <v>19261.660000000007</v>
      </c>
      <c r="C39" s="172" t="s">
        <v>54</v>
      </c>
      <c r="D39" s="173">
        <f>SUM(D7:D37)</f>
        <v>19261.659999999996</v>
      </c>
      <c r="E39" s="173">
        <f>SUM(E7:E37)</f>
        <v>18683.659999999996</v>
      </c>
      <c r="F39" s="173">
        <f>SUM(F7:F37)</f>
        <v>578</v>
      </c>
      <c r="G39" s="173">
        <f>SUM(G7:G37)</f>
        <v>0</v>
      </c>
      <c r="H39" s="173">
        <f>SUM(H7:H37)</f>
        <v>0</v>
      </c>
    </row>
  </sheetData>
  <sheetProtection/>
  <mergeCells count="3">
    <mergeCell ref="A2:H2"/>
    <mergeCell ref="A4:B4"/>
    <mergeCell ref="C4:H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95"/>
  <sheetViews>
    <sheetView showGridLines="0" showZeros="0" workbookViewId="0" topLeftCell="A1">
      <pane xSplit="4" ySplit="7" topLeftCell="E8" activePane="bottomRight" state="frozen"/>
      <selection pane="bottomRight" activeCell="A10" sqref="A10:IV10"/>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41" ht="19.5" customHeight="1">
      <c r="A1" s="59"/>
      <c r="B1" s="60"/>
      <c r="C1" s="60"/>
      <c r="D1" s="60"/>
      <c r="E1" s="60"/>
      <c r="F1" s="60"/>
      <c r="G1" s="60"/>
      <c r="H1" s="60"/>
      <c r="I1" s="60"/>
      <c r="J1" s="60"/>
      <c r="K1" s="60"/>
      <c r="L1" s="60"/>
      <c r="M1" s="60"/>
      <c r="N1" s="60"/>
      <c r="P1" s="146"/>
      <c r="Q1" s="146"/>
      <c r="R1" s="146"/>
      <c r="S1" s="146"/>
      <c r="T1" s="146"/>
      <c r="U1" s="146"/>
      <c r="V1" s="146"/>
      <c r="W1" s="146"/>
      <c r="X1" s="146"/>
      <c r="Y1" s="146"/>
      <c r="Z1" s="146"/>
      <c r="AA1" s="146"/>
      <c r="AB1" s="146"/>
      <c r="AC1" s="146"/>
      <c r="AD1" s="146"/>
      <c r="AE1" s="146"/>
      <c r="AF1" s="146"/>
      <c r="AG1" s="146"/>
      <c r="AH1" s="146"/>
      <c r="AI1" s="146"/>
      <c r="AJ1" s="146"/>
      <c r="AK1" s="146"/>
      <c r="AL1" s="146"/>
      <c r="AO1" s="73" t="s">
        <v>197</v>
      </c>
    </row>
    <row r="2" spans="1:41" ht="19.5" customHeight="1">
      <c r="A2" s="61" t="s">
        <v>198</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row>
    <row r="3" spans="1:41" ht="19.5" customHeight="1">
      <c r="A3" s="62" t="s">
        <v>0</v>
      </c>
      <c r="B3" s="63"/>
      <c r="C3" s="63"/>
      <c r="D3" s="63"/>
      <c r="E3" s="137"/>
      <c r="F3" s="137"/>
      <c r="G3" s="138"/>
      <c r="H3" s="137"/>
      <c r="I3" s="137"/>
      <c r="J3" s="137"/>
      <c r="K3" s="137"/>
      <c r="L3" s="137"/>
      <c r="M3" s="137"/>
      <c r="N3" s="137"/>
      <c r="P3" s="147"/>
      <c r="Q3" s="147"/>
      <c r="R3" s="147"/>
      <c r="S3" s="147"/>
      <c r="T3" s="147"/>
      <c r="U3" s="147"/>
      <c r="V3" s="147"/>
      <c r="W3" s="147"/>
      <c r="X3" s="147"/>
      <c r="Y3" s="147"/>
      <c r="Z3" s="147"/>
      <c r="AA3" s="147"/>
      <c r="AB3" s="147"/>
      <c r="AC3" s="147"/>
      <c r="AD3" s="147"/>
      <c r="AE3" s="147"/>
      <c r="AF3" s="147"/>
      <c r="AG3" s="147"/>
      <c r="AH3" s="147"/>
      <c r="AI3" s="125"/>
      <c r="AJ3" s="125"/>
      <c r="AK3" s="125"/>
      <c r="AL3" s="125"/>
      <c r="AO3" s="75" t="s">
        <v>5</v>
      </c>
    </row>
    <row r="4" spans="1:41" ht="19.5" customHeight="1">
      <c r="A4" s="64" t="s">
        <v>57</v>
      </c>
      <c r="B4" s="65"/>
      <c r="C4" s="65"/>
      <c r="D4" s="66"/>
      <c r="E4" s="139" t="s">
        <v>199</v>
      </c>
      <c r="F4" s="126" t="s">
        <v>200</v>
      </c>
      <c r="G4" s="127"/>
      <c r="H4" s="127"/>
      <c r="I4" s="127"/>
      <c r="J4" s="127"/>
      <c r="K4" s="127"/>
      <c r="L4" s="127"/>
      <c r="M4" s="127"/>
      <c r="N4" s="127"/>
      <c r="O4" s="131"/>
      <c r="P4" s="126" t="s">
        <v>201</v>
      </c>
      <c r="Q4" s="127"/>
      <c r="R4" s="127"/>
      <c r="S4" s="127"/>
      <c r="T4" s="127"/>
      <c r="U4" s="127"/>
      <c r="V4" s="127"/>
      <c r="W4" s="127"/>
      <c r="X4" s="127"/>
      <c r="Y4" s="131"/>
      <c r="Z4" s="126" t="s">
        <v>202</v>
      </c>
      <c r="AA4" s="127"/>
      <c r="AB4" s="127"/>
      <c r="AC4" s="127"/>
      <c r="AD4" s="127"/>
      <c r="AE4" s="127"/>
      <c r="AF4" s="127"/>
      <c r="AG4" s="127"/>
      <c r="AH4" s="127"/>
      <c r="AI4" s="127"/>
      <c r="AJ4" s="127"/>
      <c r="AK4" s="127"/>
      <c r="AL4" s="127"/>
      <c r="AM4" s="127"/>
      <c r="AN4" s="127"/>
      <c r="AO4" s="131"/>
    </row>
    <row r="5" spans="1:41" ht="19.5" customHeight="1">
      <c r="A5" s="102" t="s">
        <v>68</v>
      </c>
      <c r="B5" s="104"/>
      <c r="C5" s="116" t="s">
        <v>69</v>
      </c>
      <c r="D5" s="78" t="s">
        <v>153</v>
      </c>
      <c r="E5" s="140"/>
      <c r="F5" s="88" t="s">
        <v>58</v>
      </c>
      <c r="G5" s="141" t="s">
        <v>203</v>
      </c>
      <c r="H5" s="142"/>
      <c r="I5" s="145"/>
      <c r="J5" s="141" t="s">
        <v>204</v>
      </c>
      <c r="K5" s="142"/>
      <c r="L5" s="145"/>
      <c r="M5" s="141" t="s">
        <v>205</v>
      </c>
      <c r="N5" s="142"/>
      <c r="O5" s="145"/>
      <c r="P5" s="115" t="s">
        <v>58</v>
      </c>
      <c r="Q5" s="141" t="s">
        <v>203</v>
      </c>
      <c r="R5" s="142"/>
      <c r="S5" s="145"/>
      <c r="T5" s="141" t="s">
        <v>204</v>
      </c>
      <c r="U5" s="142"/>
      <c r="V5" s="145"/>
      <c r="W5" s="141" t="s">
        <v>205</v>
      </c>
      <c r="X5" s="142"/>
      <c r="Y5" s="145"/>
      <c r="Z5" s="88" t="s">
        <v>58</v>
      </c>
      <c r="AA5" s="141" t="s">
        <v>203</v>
      </c>
      <c r="AB5" s="142"/>
      <c r="AC5" s="145"/>
      <c r="AD5" s="141" t="s">
        <v>204</v>
      </c>
      <c r="AE5" s="142"/>
      <c r="AF5" s="145"/>
      <c r="AG5" s="141" t="s">
        <v>205</v>
      </c>
      <c r="AH5" s="142"/>
      <c r="AI5" s="145"/>
      <c r="AJ5" s="141" t="s">
        <v>206</v>
      </c>
      <c r="AK5" s="142"/>
      <c r="AL5" s="145"/>
      <c r="AM5" s="141" t="s">
        <v>159</v>
      </c>
      <c r="AN5" s="142"/>
      <c r="AO5" s="145"/>
    </row>
    <row r="6" spans="1:41" ht="29.25" customHeight="1">
      <c r="A6" s="136" t="s">
        <v>78</v>
      </c>
      <c r="B6" s="136" t="s">
        <v>79</v>
      </c>
      <c r="C6" s="80"/>
      <c r="D6" s="80"/>
      <c r="E6" s="143"/>
      <c r="F6" s="117"/>
      <c r="G6" s="97" t="s">
        <v>73</v>
      </c>
      <c r="H6" s="144" t="s">
        <v>149</v>
      </c>
      <c r="I6" s="144" t="s">
        <v>150</v>
      </c>
      <c r="J6" s="97" t="s">
        <v>73</v>
      </c>
      <c r="K6" s="144" t="s">
        <v>149</v>
      </c>
      <c r="L6" s="144" t="s">
        <v>150</v>
      </c>
      <c r="M6" s="97" t="s">
        <v>73</v>
      </c>
      <c r="N6" s="144" t="s">
        <v>149</v>
      </c>
      <c r="O6" s="99" t="s">
        <v>150</v>
      </c>
      <c r="P6" s="117"/>
      <c r="Q6" s="148" t="s">
        <v>73</v>
      </c>
      <c r="R6" s="81" t="s">
        <v>149</v>
      </c>
      <c r="S6" s="81" t="s">
        <v>150</v>
      </c>
      <c r="T6" s="148" t="s">
        <v>73</v>
      </c>
      <c r="U6" s="81" t="s">
        <v>149</v>
      </c>
      <c r="V6" s="80" t="s">
        <v>150</v>
      </c>
      <c r="W6" s="79" t="s">
        <v>73</v>
      </c>
      <c r="X6" s="148" t="s">
        <v>149</v>
      </c>
      <c r="Y6" s="81" t="s">
        <v>150</v>
      </c>
      <c r="Z6" s="117"/>
      <c r="AA6" s="97" t="s">
        <v>73</v>
      </c>
      <c r="AB6" s="136" t="s">
        <v>149</v>
      </c>
      <c r="AC6" s="136" t="s">
        <v>150</v>
      </c>
      <c r="AD6" s="97" t="s">
        <v>73</v>
      </c>
      <c r="AE6" s="136" t="s">
        <v>149</v>
      </c>
      <c r="AF6" s="136" t="s">
        <v>150</v>
      </c>
      <c r="AG6" s="97" t="s">
        <v>73</v>
      </c>
      <c r="AH6" s="144" t="s">
        <v>149</v>
      </c>
      <c r="AI6" s="144" t="s">
        <v>150</v>
      </c>
      <c r="AJ6" s="97" t="s">
        <v>73</v>
      </c>
      <c r="AK6" s="144" t="s">
        <v>149</v>
      </c>
      <c r="AL6" s="144" t="s">
        <v>150</v>
      </c>
      <c r="AM6" s="97" t="s">
        <v>73</v>
      </c>
      <c r="AN6" s="144" t="s">
        <v>149</v>
      </c>
      <c r="AO6" s="144" t="s">
        <v>150</v>
      </c>
    </row>
    <row r="7" spans="1:41" ht="19.5" customHeight="1">
      <c r="A7" s="72" t="s">
        <v>38</v>
      </c>
      <c r="B7" s="72" t="s">
        <v>38</v>
      </c>
      <c r="C7" s="72" t="s">
        <v>38</v>
      </c>
      <c r="D7" s="72" t="s">
        <v>58</v>
      </c>
      <c r="E7" s="91">
        <f aca="true" t="shared" si="0" ref="E7:E38">SUM(F7,P7,Z7)</f>
        <v>19261.659999999993</v>
      </c>
      <c r="F7" s="91">
        <f aca="true" t="shared" si="1" ref="F7:F38">SUM(G7,J7,M7)</f>
        <v>18833.09999999999</v>
      </c>
      <c r="G7" s="91">
        <f>SUM(H7:I7)</f>
        <v>18255.09999999999</v>
      </c>
      <c r="H7" s="91">
        <v>8091.33</v>
      </c>
      <c r="I7" s="83">
        <f>158352.77-148189</f>
        <v>10163.76999999999</v>
      </c>
      <c r="J7" s="91">
        <f aca="true" t="shared" si="2" ref="J7:J38">SUM(K7:L7)</f>
        <v>578</v>
      </c>
      <c r="K7" s="91">
        <v>0</v>
      </c>
      <c r="L7" s="83">
        <v>578</v>
      </c>
      <c r="M7" s="91">
        <f aca="true" t="shared" si="3" ref="M7:M38">SUM(N7:O7)</f>
        <v>0</v>
      </c>
      <c r="N7" s="91">
        <v>0</v>
      </c>
      <c r="O7" s="83">
        <v>0</v>
      </c>
      <c r="P7" s="84">
        <f aca="true" t="shared" si="4" ref="P7:P38">SUM(Q7,T7,W7)</f>
        <v>0</v>
      </c>
      <c r="Q7" s="91">
        <f aca="true" t="shared" si="5" ref="Q7:Q38">SUM(R7:S7)</f>
        <v>0</v>
      </c>
      <c r="R7" s="91">
        <v>0</v>
      </c>
      <c r="S7" s="83">
        <v>0</v>
      </c>
      <c r="T7" s="91">
        <f aca="true" t="shared" si="6" ref="T7:T38">SUM(U7:V7)</f>
        <v>0</v>
      </c>
      <c r="U7" s="91">
        <v>0</v>
      </c>
      <c r="V7" s="91">
        <v>0</v>
      </c>
      <c r="W7" s="91">
        <f aca="true" t="shared" si="7" ref="W7:W38">SUM(X7:Y7)</f>
        <v>0</v>
      </c>
      <c r="X7" s="91">
        <v>0</v>
      </c>
      <c r="Y7" s="83">
        <v>0</v>
      </c>
      <c r="Z7" s="84">
        <f aca="true" t="shared" si="8" ref="Z7:Z38">SUM(AA7,AD7,AG7,AJ7,AM7)</f>
        <v>428.56</v>
      </c>
      <c r="AA7" s="91">
        <f aca="true" t="shared" si="9" ref="AA7:AA38">SUM(AB7:AC7)</f>
        <v>428.56</v>
      </c>
      <c r="AB7" s="91">
        <v>0</v>
      </c>
      <c r="AC7" s="83">
        <v>428.56</v>
      </c>
      <c r="AD7" s="91">
        <f aca="true" t="shared" si="10" ref="AD7:AD38">SUM(AE7:AF7)</f>
        <v>0</v>
      </c>
      <c r="AE7" s="91">
        <v>0</v>
      </c>
      <c r="AF7" s="83">
        <v>0</v>
      </c>
      <c r="AG7" s="91">
        <f aca="true" t="shared" si="11" ref="AG7:AG38">SUM(AH7:AI7)</f>
        <v>0</v>
      </c>
      <c r="AH7" s="91">
        <v>0</v>
      </c>
      <c r="AI7" s="83">
        <v>0</v>
      </c>
      <c r="AJ7" s="91">
        <f aca="true" t="shared" si="12" ref="AJ7:AJ38">SUM(AK7:AL7)</f>
        <v>0</v>
      </c>
      <c r="AK7" s="91">
        <v>0</v>
      </c>
      <c r="AL7" s="83">
        <v>0</v>
      </c>
      <c r="AM7" s="91">
        <f aca="true" t="shared" si="13" ref="AM7:AM38">SUM(AN7:AO7)</f>
        <v>0</v>
      </c>
      <c r="AN7" s="91">
        <v>0</v>
      </c>
      <c r="AO7" s="83">
        <v>0</v>
      </c>
    </row>
    <row r="8" spans="1:41" ht="19.5" customHeight="1">
      <c r="A8" s="72" t="s">
        <v>38</v>
      </c>
      <c r="B8" s="72" t="s">
        <v>38</v>
      </c>
      <c r="C8" s="72" t="s">
        <v>38</v>
      </c>
      <c r="D8" s="72" t="s">
        <v>81</v>
      </c>
      <c r="E8" s="91">
        <f t="shared" si="0"/>
        <v>3683.8800000000138</v>
      </c>
      <c r="F8" s="91">
        <f t="shared" si="1"/>
        <v>3631.5000000000136</v>
      </c>
      <c r="G8" s="91">
        <f aca="true" t="shared" si="14" ref="G8:G38">SUM(H8:I8)</f>
        <v>3631.5000000000136</v>
      </c>
      <c r="H8" s="91">
        <v>1825.86</v>
      </c>
      <c r="I8" s="83">
        <f>149994.64-148189</f>
        <v>1805.640000000014</v>
      </c>
      <c r="J8" s="91">
        <f t="shared" si="2"/>
        <v>0</v>
      </c>
      <c r="K8" s="91">
        <v>0</v>
      </c>
      <c r="L8" s="83">
        <v>0</v>
      </c>
      <c r="M8" s="91">
        <f t="shared" si="3"/>
        <v>0</v>
      </c>
      <c r="N8" s="91">
        <v>0</v>
      </c>
      <c r="O8" s="83">
        <v>0</v>
      </c>
      <c r="P8" s="84">
        <f t="shared" si="4"/>
        <v>0</v>
      </c>
      <c r="Q8" s="91">
        <f t="shared" si="5"/>
        <v>0</v>
      </c>
      <c r="R8" s="91">
        <v>0</v>
      </c>
      <c r="S8" s="83">
        <v>0</v>
      </c>
      <c r="T8" s="91">
        <f t="shared" si="6"/>
        <v>0</v>
      </c>
      <c r="U8" s="91">
        <v>0</v>
      </c>
      <c r="V8" s="91">
        <v>0</v>
      </c>
      <c r="W8" s="91">
        <f t="shared" si="7"/>
        <v>0</v>
      </c>
      <c r="X8" s="91">
        <v>0</v>
      </c>
      <c r="Y8" s="83">
        <v>0</v>
      </c>
      <c r="Z8" s="84">
        <f t="shared" si="8"/>
        <v>52.38</v>
      </c>
      <c r="AA8" s="91">
        <f t="shared" si="9"/>
        <v>52.38</v>
      </c>
      <c r="AB8" s="91">
        <v>0</v>
      </c>
      <c r="AC8" s="83">
        <v>52.38</v>
      </c>
      <c r="AD8" s="91">
        <f t="shared" si="10"/>
        <v>0</v>
      </c>
      <c r="AE8" s="91">
        <v>0</v>
      </c>
      <c r="AF8" s="83">
        <v>0</v>
      </c>
      <c r="AG8" s="91">
        <f t="shared" si="11"/>
        <v>0</v>
      </c>
      <c r="AH8" s="91">
        <v>0</v>
      </c>
      <c r="AI8" s="83">
        <v>0</v>
      </c>
      <c r="AJ8" s="91">
        <f t="shared" si="12"/>
        <v>0</v>
      </c>
      <c r="AK8" s="91">
        <v>0</v>
      </c>
      <c r="AL8" s="83">
        <v>0</v>
      </c>
      <c r="AM8" s="91">
        <f t="shared" si="13"/>
        <v>0</v>
      </c>
      <c r="AN8" s="83">
        <v>0</v>
      </c>
      <c r="AO8" s="83">
        <v>0</v>
      </c>
    </row>
    <row r="9" spans="1:41" ht="19.5" customHeight="1">
      <c r="A9" s="72" t="s">
        <v>38</v>
      </c>
      <c r="B9" s="72" t="s">
        <v>38</v>
      </c>
      <c r="C9" s="72" t="s">
        <v>38</v>
      </c>
      <c r="D9" s="72" t="s">
        <v>82</v>
      </c>
      <c r="E9" s="91">
        <f t="shared" si="0"/>
        <v>3683.8800000000138</v>
      </c>
      <c r="F9" s="91">
        <f t="shared" si="1"/>
        <v>3631.5000000000136</v>
      </c>
      <c r="G9" s="91">
        <f t="shared" si="14"/>
        <v>3631.5000000000136</v>
      </c>
      <c r="H9" s="91">
        <v>1825.86</v>
      </c>
      <c r="I9" s="83">
        <f>149994.64-148189</f>
        <v>1805.640000000014</v>
      </c>
      <c r="J9" s="91">
        <f t="shared" si="2"/>
        <v>0</v>
      </c>
      <c r="K9" s="91">
        <v>0</v>
      </c>
      <c r="L9" s="83">
        <v>0</v>
      </c>
      <c r="M9" s="91">
        <f t="shared" si="3"/>
        <v>0</v>
      </c>
      <c r="N9" s="91">
        <v>0</v>
      </c>
      <c r="O9" s="83">
        <v>0</v>
      </c>
      <c r="P9" s="84">
        <f t="shared" si="4"/>
        <v>0</v>
      </c>
      <c r="Q9" s="91">
        <f t="shared" si="5"/>
        <v>0</v>
      </c>
      <c r="R9" s="91">
        <v>0</v>
      </c>
      <c r="S9" s="83">
        <v>0</v>
      </c>
      <c r="T9" s="91">
        <f t="shared" si="6"/>
        <v>0</v>
      </c>
      <c r="U9" s="91">
        <v>0</v>
      </c>
      <c r="V9" s="91">
        <v>0</v>
      </c>
      <c r="W9" s="91">
        <f t="shared" si="7"/>
        <v>0</v>
      </c>
      <c r="X9" s="91">
        <v>0</v>
      </c>
      <c r="Y9" s="83">
        <v>0</v>
      </c>
      <c r="Z9" s="84">
        <f t="shared" si="8"/>
        <v>52.38</v>
      </c>
      <c r="AA9" s="91">
        <f t="shared" si="9"/>
        <v>52.38</v>
      </c>
      <c r="AB9" s="91">
        <v>0</v>
      </c>
      <c r="AC9" s="83">
        <v>52.38</v>
      </c>
      <c r="AD9" s="91">
        <f t="shared" si="10"/>
        <v>0</v>
      </c>
      <c r="AE9" s="91">
        <v>0</v>
      </c>
      <c r="AF9" s="83">
        <v>0</v>
      </c>
      <c r="AG9" s="91">
        <f t="shared" si="11"/>
        <v>0</v>
      </c>
      <c r="AH9" s="91">
        <v>0</v>
      </c>
      <c r="AI9" s="83">
        <v>0</v>
      </c>
      <c r="AJ9" s="91">
        <f t="shared" si="12"/>
        <v>0</v>
      </c>
      <c r="AK9" s="91">
        <v>0</v>
      </c>
      <c r="AL9" s="83">
        <v>0</v>
      </c>
      <c r="AM9" s="91">
        <f t="shared" si="13"/>
        <v>0</v>
      </c>
      <c r="AN9" s="83">
        <v>0</v>
      </c>
      <c r="AO9" s="83">
        <v>0</v>
      </c>
    </row>
    <row r="10" spans="1:41" ht="19.5" customHeight="1">
      <c r="A10" s="72" t="s">
        <v>38</v>
      </c>
      <c r="B10" s="72" t="s">
        <v>38</v>
      </c>
      <c r="C10" s="72" t="s">
        <v>38</v>
      </c>
      <c r="D10" s="72" t="s">
        <v>207</v>
      </c>
      <c r="E10" s="91">
        <f t="shared" si="0"/>
        <v>1041.81</v>
      </c>
      <c r="F10" s="91">
        <f t="shared" si="1"/>
        <v>1041.81</v>
      </c>
      <c r="G10" s="91">
        <f t="shared" si="14"/>
        <v>1041.81</v>
      </c>
      <c r="H10" s="91">
        <f>SUM(H11:H14)</f>
        <v>1041.81</v>
      </c>
      <c r="I10" s="91">
        <f aca="true" t="shared" si="15" ref="I10:AO10">SUM(I11:I14)</f>
        <v>0</v>
      </c>
      <c r="J10" s="91">
        <f t="shared" si="15"/>
        <v>0</v>
      </c>
      <c r="K10" s="91">
        <f t="shared" si="15"/>
        <v>0</v>
      </c>
      <c r="L10" s="91">
        <f t="shared" si="15"/>
        <v>0</v>
      </c>
      <c r="M10" s="91">
        <f t="shared" si="15"/>
        <v>0</v>
      </c>
      <c r="N10" s="91">
        <f t="shared" si="15"/>
        <v>0</v>
      </c>
      <c r="O10" s="91">
        <f t="shared" si="15"/>
        <v>0</v>
      </c>
      <c r="P10" s="91">
        <f t="shared" si="15"/>
        <v>0</v>
      </c>
      <c r="Q10" s="91">
        <f t="shared" si="15"/>
        <v>0</v>
      </c>
      <c r="R10" s="91">
        <f t="shared" si="15"/>
        <v>0</v>
      </c>
      <c r="S10" s="91">
        <f t="shared" si="15"/>
        <v>0</v>
      </c>
      <c r="T10" s="91">
        <f t="shared" si="15"/>
        <v>0</v>
      </c>
      <c r="U10" s="91">
        <f t="shared" si="15"/>
        <v>0</v>
      </c>
      <c r="V10" s="91">
        <f t="shared" si="15"/>
        <v>0</v>
      </c>
      <c r="W10" s="91">
        <f t="shared" si="15"/>
        <v>0</v>
      </c>
      <c r="X10" s="91">
        <f t="shared" si="15"/>
        <v>0</v>
      </c>
      <c r="Y10" s="91">
        <f t="shared" si="15"/>
        <v>0</v>
      </c>
      <c r="Z10" s="91">
        <f t="shared" si="15"/>
        <v>0</v>
      </c>
      <c r="AA10" s="91">
        <f t="shared" si="15"/>
        <v>0</v>
      </c>
      <c r="AB10" s="91">
        <f t="shared" si="15"/>
        <v>0</v>
      </c>
      <c r="AC10" s="91">
        <f t="shared" si="15"/>
        <v>0</v>
      </c>
      <c r="AD10" s="91">
        <f t="shared" si="15"/>
        <v>0</v>
      </c>
      <c r="AE10" s="91">
        <f t="shared" si="15"/>
        <v>0</v>
      </c>
      <c r="AF10" s="91">
        <f t="shared" si="15"/>
        <v>0</v>
      </c>
      <c r="AG10" s="91">
        <f t="shared" si="15"/>
        <v>0</v>
      </c>
      <c r="AH10" s="91">
        <f t="shared" si="15"/>
        <v>0</v>
      </c>
      <c r="AI10" s="91">
        <f t="shared" si="15"/>
        <v>0</v>
      </c>
      <c r="AJ10" s="91">
        <f t="shared" si="15"/>
        <v>0</v>
      </c>
      <c r="AK10" s="91">
        <f t="shared" si="15"/>
        <v>0</v>
      </c>
      <c r="AL10" s="91">
        <f t="shared" si="15"/>
        <v>0</v>
      </c>
      <c r="AM10" s="91">
        <f t="shared" si="15"/>
        <v>0</v>
      </c>
      <c r="AN10" s="83">
        <f t="shared" si="15"/>
        <v>0</v>
      </c>
      <c r="AO10" s="83">
        <f t="shared" si="15"/>
        <v>0</v>
      </c>
    </row>
    <row r="11" spans="1:41" ht="19.5" customHeight="1">
      <c r="A11" s="72" t="s">
        <v>208</v>
      </c>
      <c r="B11" s="72" t="s">
        <v>84</v>
      </c>
      <c r="C11" s="72" t="s">
        <v>86</v>
      </c>
      <c r="D11" s="72" t="s">
        <v>209</v>
      </c>
      <c r="E11" s="91">
        <f t="shared" si="0"/>
        <v>754.62</v>
      </c>
      <c r="F11" s="91">
        <f t="shared" si="1"/>
        <v>754.62</v>
      </c>
      <c r="G11" s="91">
        <f t="shared" si="14"/>
        <v>754.62</v>
      </c>
      <c r="H11" s="91">
        <v>754.62</v>
      </c>
      <c r="I11" s="83">
        <v>0</v>
      </c>
      <c r="J11" s="91">
        <f t="shared" si="2"/>
        <v>0</v>
      </c>
      <c r="K11" s="91">
        <v>0</v>
      </c>
      <c r="L11" s="83">
        <v>0</v>
      </c>
      <c r="M11" s="91">
        <f t="shared" si="3"/>
        <v>0</v>
      </c>
      <c r="N11" s="91">
        <v>0</v>
      </c>
      <c r="O11" s="83">
        <v>0</v>
      </c>
      <c r="P11" s="84">
        <f t="shared" si="4"/>
        <v>0</v>
      </c>
      <c r="Q11" s="91">
        <f t="shared" si="5"/>
        <v>0</v>
      </c>
      <c r="R11" s="91">
        <v>0</v>
      </c>
      <c r="S11" s="83">
        <v>0</v>
      </c>
      <c r="T11" s="91">
        <f t="shared" si="6"/>
        <v>0</v>
      </c>
      <c r="U11" s="91">
        <v>0</v>
      </c>
      <c r="V11" s="91">
        <v>0</v>
      </c>
      <c r="W11" s="91">
        <f t="shared" si="7"/>
        <v>0</v>
      </c>
      <c r="X11" s="91">
        <v>0</v>
      </c>
      <c r="Y11" s="83">
        <v>0</v>
      </c>
      <c r="Z11" s="84">
        <f t="shared" si="8"/>
        <v>0</v>
      </c>
      <c r="AA11" s="91">
        <f t="shared" si="9"/>
        <v>0</v>
      </c>
      <c r="AB11" s="91">
        <v>0</v>
      </c>
      <c r="AC11" s="83">
        <v>0</v>
      </c>
      <c r="AD11" s="91">
        <f t="shared" si="10"/>
        <v>0</v>
      </c>
      <c r="AE11" s="91">
        <v>0</v>
      </c>
      <c r="AF11" s="83">
        <v>0</v>
      </c>
      <c r="AG11" s="91">
        <f t="shared" si="11"/>
        <v>0</v>
      </c>
      <c r="AH11" s="91">
        <v>0</v>
      </c>
      <c r="AI11" s="83">
        <v>0</v>
      </c>
      <c r="AJ11" s="91">
        <f t="shared" si="12"/>
        <v>0</v>
      </c>
      <c r="AK11" s="91">
        <v>0</v>
      </c>
      <c r="AL11" s="83">
        <v>0</v>
      </c>
      <c r="AM11" s="91">
        <f t="shared" si="13"/>
        <v>0</v>
      </c>
      <c r="AN11" s="83">
        <v>0</v>
      </c>
      <c r="AO11" s="83">
        <v>0</v>
      </c>
    </row>
    <row r="12" spans="1:41" ht="19.5" customHeight="1">
      <c r="A12" s="72" t="s">
        <v>208</v>
      </c>
      <c r="B12" s="72" t="s">
        <v>85</v>
      </c>
      <c r="C12" s="72" t="s">
        <v>86</v>
      </c>
      <c r="D12" s="72" t="s">
        <v>210</v>
      </c>
      <c r="E12" s="91">
        <f t="shared" si="0"/>
        <v>183.67</v>
      </c>
      <c r="F12" s="91">
        <f t="shared" si="1"/>
        <v>183.67</v>
      </c>
      <c r="G12" s="91">
        <f t="shared" si="14"/>
        <v>183.67</v>
      </c>
      <c r="H12" s="91">
        <v>183.67</v>
      </c>
      <c r="I12" s="83">
        <v>0</v>
      </c>
      <c r="J12" s="91">
        <f t="shared" si="2"/>
        <v>0</v>
      </c>
      <c r="K12" s="91">
        <v>0</v>
      </c>
      <c r="L12" s="83">
        <v>0</v>
      </c>
      <c r="M12" s="91">
        <f t="shared" si="3"/>
        <v>0</v>
      </c>
      <c r="N12" s="91">
        <v>0</v>
      </c>
      <c r="O12" s="83">
        <v>0</v>
      </c>
      <c r="P12" s="84">
        <f t="shared" si="4"/>
        <v>0</v>
      </c>
      <c r="Q12" s="91">
        <f t="shared" si="5"/>
        <v>0</v>
      </c>
      <c r="R12" s="91">
        <v>0</v>
      </c>
      <c r="S12" s="83">
        <v>0</v>
      </c>
      <c r="T12" s="91">
        <f t="shared" si="6"/>
        <v>0</v>
      </c>
      <c r="U12" s="91">
        <v>0</v>
      </c>
      <c r="V12" s="91">
        <v>0</v>
      </c>
      <c r="W12" s="91">
        <f t="shared" si="7"/>
        <v>0</v>
      </c>
      <c r="X12" s="91">
        <v>0</v>
      </c>
      <c r="Y12" s="83">
        <v>0</v>
      </c>
      <c r="Z12" s="84">
        <f t="shared" si="8"/>
        <v>0</v>
      </c>
      <c r="AA12" s="91">
        <f t="shared" si="9"/>
        <v>0</v>
      </c>
      <c r="AB12" s="91">
        <v>0</v>
      </c>
      <c r="AC12" s="83">
        <v>0</v>
      </c>
      <c r="AD12" s="91">
        <f t="shared" si="10"/>
        <v>0</v>
      </c>
      <c r="AE12" s="91">
        <v>0</v>
      </c>
      <c r="AF12" s="83">
        <v>0</v>
      </c>
      <c r="AG12" s="91">
        <f t="shared" si="11"/>
        <v>0</v>
      </c>
      <c r="AH12" s="91">
        <v>0</v>
      </c>
      <c r="AI12" s="83">
        <v>0</v>
      </c>
      <c r="AJ12" s="91">
        <f t="shared" si="12"/>
        <v>0</v>
      </c>
      <c r="AK12" s="91">
        <v>0</v>
      </c>
      <c r="AL12" s="83">
        <v>0</v>
      </c>
      <c r="AM12" s="91">
        <f t="shared" si="13"/>
        <v>0</v>
      </c>
      <c r="AN12" s="83">
        <v>0</v>
      </c>
      <c r="AO12" s="83">
        <v>0</v>
      </c>
    </row>
    <row r="13" spans="1:41" ht="19.5" customHeight="1">
      <c r="A13" s="72" t="s">
        <v>208</v>
      </c>
      <c r="B13" s="72" t="s">
        <v>90</v>
      </c>
      <c r="C13" s="72" t="s">
        <v>86</v>
      </c>
      <c r="D13" s="72" t="s">
        <v>211</v>
      </c>
      <c r="E13" s="91">
        <f t="shared" si="0"/>
        <v>94.83</v>
      </c>
      <c r="F13" s="91">
        <f t="shared" si="1"/>
        <v>94.83</v>
      </c>
      <c r="G13" s="91">
        <f t="shared" si="14"/>
        <v>94.83</v>
      </c>
      <c r="H13" s="91">
        <v>94.83</v>
      </c>
      <c r="I13" s="83">
        <v>0</v>
      </c>
      <c r="J13" s="91">
        <f t="shared" si="2"/>
        <v>0</v>
      </c>
      <c r="K13" s="91">
        <v>0</v>
      </c>
      <c r="L13" s="83">
        <v>0</v>
      </c>
      <c r="M13" s="91">
        <f t="shared" si="3"/>
        <v>0</v>
      </c>
      <c r="N13" s="91">
        <v>0</v>
      </c>
      <c r="O13" s="83">
        <v>0</v>
      </c>
      <c r="P13" s="84">
        <f t="shared" si="4"/>
        <v>0</v>
      </c>
      <c r="Q13" s="91">
        <f t="shared" si="5"/>
        <v>0</v>
      </c>
      <c r="R13" s="91">
        <v>0</v>
      </c>
      <c r="S13" s="83">
        <v>0</v>
      </c>
      <c r="T13" s="91">
        <f t="shared" si="6"/>
        <v>0</v>
      </c>
      <c r="U13" s="91">
        <v>0</v>
      </c>
      <c r="V13" s="91">
        <v>0</v>
      </c>
      <c r="W13" s="91">
        <f t="shared" si="7"/>
        <v>0</v>
      </c>
      <c r="X13" s="91">
        <v>0</v>
      </c>
      <c r="Y13" s="83">
        <v>0</v>
      </c>
      <c r="Z13" s="84">
        <f t="shared" si="8"/>
        <v>0</v>
      </c>
      <c r="AA13" s="91">
        <f t="shared" si="9"/>
        <v>0</v>
      </c>
      <c r="AB13" s="91">
        <v>0</v>
      </c>
      <c r="AC13" s="83">
        <v>0</v>
      </c>
      <c r="AD13" s="91">
        <f t="shared" si="10"/>
        <v>0</v>
      </c>
      <c r="AE13" s="91">
        <v>0</v>
      </c>
      <c r="AF13" s="83">
        <v>0</v>
      </c>
      <c r="AG13" s="91">
        <f t="shared" si="11"/>
        <v>0</v>
      </c>
      <c r="AH13" s="91">
        <v>0</v>
      </c>
      <c r="AI13" s="83">
        <v>0</v>
      </c>
      <c r="AJ13" s="91">
        <f t="shared" si="12"/>
        <v>0</v>
      </c>
      <c r="AK13" s="91">
        <v>0</v>
      </c>
      <c r="AL13" s="83">
        <v>0</v>
      </c>
      <c r="AM13" s="91">
        <f t="shared" si="13"/>
        <v>0</v>
      </c>
      <c r="AN13" s="83">
        <v>0</v>
      </c>
      <c r="AO13" s="83">
        <v>0</v>
      </c>
    </row>
    <row r="14" spans="1:41" ht="19.5" customHeight="1">
      <c r="A14" s="72" t="s">
        <v>208</v>
      </c>
      <c r="B14" s="72" t="s">
        <v>99</v>
      </c>
      <c r="C14" s="72" t="s">
        <v>86</v>
      </c>
      <c r="D14" s="72" t="s">
        <v>212</v>
      </c>
      <c r="E14" s="91">
        <f t="shared" si="0"/>
        <v>8.69</v>
      </c>
      <c r="F14" s="91">
        <f t="shared" si="1"/>
        <v>8.69</v>
      </c>
      <c r="G14" s="91">
        <f t="shared" si="14"/>
        <v>8.69</v>
      </c>
      <c r="H14" s="91">
        <v>8.69</v>
      </c>
      <c r="I14" s="83">
        <v>0</v>
      </c>
      <c r="J14" s="91">
        <f t="shared" si="2"/>
        <v>0</v>
      </c>
      <c r="K14" s="91">
        <v>0</v>
      </c>
      <c r="L14" s="83">
        <v>0</v>
      </c>
      <c r="M14" s="91">
        <f t="shared" si="3"/>
        <v>0</v>
      </c>
      <c r="N14" s="91">
        <v>0</v>
      </c>
      <c r="O14" s="83">
        <v>0</v>
      </c>
      <c r="P14" s="84">
        <f t="shared" si="4"/>
        <v>0</v>
      </c>
      <c r="Q14" s="91">
        <f t="shared" si="5"/>
        <v>0</v>
      </c>
      <c r="R14" s="91">
        <v>0</v>
      </c>
      <c r="S14" s="83">
        <v>0</v>
      </c>
      <c r="T14" s="91">
        <f t="shared" si="6"/>
        <v>0</v>
      </c>
      <c r="U14" s="91">
        <v>0</v>
      </c>
      <c r="V14" s="91">
        <v>0</v>
      </c>
      <c r="W14" s="91">
        <f t="shared" si="7"/>
        <v>0</v>
      </c>
      <c r="X14" s="91">
        <v>0</v>
      </c>
      <c r="Y14" s="83">
        <v>0</v>
      </c>
      <c r="Z14" s="84">
        <f t="shared" si="8"/>
        <v>0</v>
      </c>
      <c r="AA14" s="91">
        <f t="shared" si="9"/>
        <v>0</v>
      </c>
      <c r="AB14" s="91">
        <v>0</v>
      </c>
      <c r="AC14" s="83">
        <v>0</v>
      </c>
      <c r="AD14" s="91">
        <f t="shared" si="10"/>
        <v>0</v>
      </c>
      <c r="AE14" s="91">
        <v>0</v>
      </c>
      <c r="AF14" s="83">
        <v>0</v>
      </c>
      <c r="AG14" s="91">
        <f t="shared" si="11"/>
        <v>0</v>
      </c>
      <c r="AH14" s="91">
        <v>0</v>
      </c>
      <c r="AI14" s="83">
        <v>0</v>
      </c>
      <c r="AJ14" s="91">
        <f t="shared" si="12"/>
        <v>0</v>
      </c>
      <c r="AK14" s="91">
        <v>0</v>
      </c>
      <c r="AL14" s="83">
        <v>0</v>
      </c>
      <c r="AM14" s="91">
        <f t="shared" si="13"/>
        <v>0</v>
      </c>
      <c r="AN14" s="83">
        <v>0</v>
      </c>
      <c r="AO14" s="83">
        <v>0</v>
      </c>
    </row>
    <row r="15" spans="1:41" ht="19.5" customHeight="1">
      <c r="A15" s="72" t="s">
        <v>38</v>
      </c>
      <c r="B15" s="72" t="s">
        <v>38</v>
      </c>
      <c r="C15" s="72" t="s">
        <v>38</v>
      </c>
      <c r="D15" s="72" t="s">
        <v>213</v>
      </c>
      <c r="E15" s="91">
        <f t="shared" si="0"/>
        <v>1647.3899999999999</v>
      </c>
      <c r="F15" s="91">
        <f t="shared" si="1"/>
        <v>1622.04</v>
      </c>
      <c r="G15" s="91">
        <f t="shared" si="14"/>
        <v>1622.04</v>
      </c>
      <c r="H15" s="91">
        <f>SUM(H16:H24)</f>
        <v>783.8499999999999</v>
      </c>
      <c r="I15" s="91">
        <f aca="true" t="shared" si="16" ref="I15:AO15">SUM(I16:I24)</f>
        <v>838.19</v>
      </c>
      <c r="J15" s="91">
        <f t="shared" si="16"/>
        <v>0</v>
      </c>
      <c r="K15" s="91">
        <f t="shared" si="16"/>
        <v>0</v>
      </c>
      <c r="L15" s="91">
        <f t="shared" si="16"/>
        <v>0</v>
      </c>
      <c r="M15" s="91">
        <f t="shared" si="16"/>
        <v>0</v>
      </c>
      <c r="N15" s="91">
        <f t="shared" si="16"/>
        <v>0</v>
      </c>
      <c r="O15" s="91">
        <f t="shared" si="16"/>
        <v>0</v>
      </c>
      <c r="P15" s="91">
        <f t="shared" si="16"/>
        <v>0</v>
      </c>
      <c r="Q15" s="91">
        <f t="shared" si="16"/>
        <v>0</v>
      </c>
      <c r="R15" s="91">
        <f t="shared" si="16"/>
        <v>0</v>
      </c>
      <c r="S15" s="91">
        <f t="shared" si="16"/>
        <v>0</v>
      </c>
      <c r="T15" s="91">
        <f t="shared" si="16"/>
        <v>0</v>
      </c>
      <c r="U15" s="91">
        <f t="shared" si="16"/>
        <v>0</v>
      </c>
      <c r="V15" s="91">
        <f t="shared" si="16"/>
        <v>0</v>
      </c>
      <c r="W15" s="91">
        <f t="shared" si="16"/>
        <v>0</v>
      </c>
      <c r="X15" s="91">
        <f t="shared" si="16"/>
        <v>0</v>
      </c>
      <c r="Y15" s="91">
        <f t="shared" si="16"/>
        <v>0</v>
      </c>
      <c r="Z15" s="91">
        <f t="shared" si="16"/>
        <v>25.35</v>
      </c>
      <c r="AA15" s="91">
        <f t="shared" si="16"/>
        <v>25.35</v>
      </c>
      <c r="AB15" s="91">
        <f t="shared" si="16"/>
        <v>0</v>
      </c>
      <c r="AC15" s="91">
        <f t="shared" si="16"/>
        <v>25.35</v>
      </c>
      <c r="AD15" s="91">
        <f t="shared" si="16"/>
        <v>0</v>
      </c>
      <c r="AE15" s="91">
        <f t="shared" si="16"/>
        <v>0</v>
      </c>
      <c r="AF15" s="91">
        <f t="shared" si="16"/>
        <v>0</v>
      </c>
      <c r="AG15" s="91">
        <f t="shared" si="16"/>
        <v>0</v>
      </c>
      <c r="AH15" s="91">
        <f t="shared" si="16"/>
        <v>0</v>
      </c>
      <c r="AI15" s="91">
        <f t="shared" si="16"/>
        <v>0</v>
      </c>
      <c r="AJ15" s="91">
        <f t="shared" si="16"/>
        <v>0</v>
      </c>
      <c r="AK15" s="91">
        <f t="shared" si="16"/>
        <v>0</v>
      </c>
      <c r="AL15" s="91">
        <f t="shared" si="16"/>
        <v>0</v>
      </c>
      <c r="AM15" s="91">
        <f t="shared" si="16"/>
        <v>0</v>
      </c>
      <c r="AN15" s="83">
        <f t="shared" si="16"/>
        <v>0</v>
      </c>
      <c r="AO15" s="83">
        <f t="shared" si="16"/>
        <v>0</v>
      </c>
    </row>
    <row r="16" spans="1:41" ht="19.5" customHeight="1">
      <c r="A16" s="72" t="s">
        <v>214</v>
      </c>
      <c r="B16" s="72" t="s">
        <v>84</v>
      </c>
      <c r="C16" s="72" t="s">
        <v>86</v>
      </c>
      <c r="D16" s="72" t="s">
        <v>215</v>
      </c>
      <c r="E16" s="91">
        <f t="shared" si="0"/>
        <v>445.43</v>
      </c>
      <c r="F16" s="91">
        <f t="shared" si="1"/>
        <v>444.43</v>
      </c>
      <c r="G16" s="91">
        <f t="shared" si="14"/>
        <v>444.43</v>
      </c>
      <c r="H16" s="91">
        <v>376.91</v>
      </c>
      <c r="I16" s="83">
        <v>67.52</v>
      </c>
      <c r="J16" s="91">
        <f t="shared" si="2"/>
        <v>0</v>
      </c>
      <c r="K16" s="91">
        <v>0</v>
      </c>
      <c r="L16" s="83">
        <v>0</v>
      </c>
      <c r="M16" s="91">
        <f t="shared" si="3"/>
        <v>0</v>
      </c>
      <c r="N16" s="91">
        <v>0</v>
      </c>
      <c r="O16" s="83">
        <v>0</v>
      </c>
      <c r="P16" s="84">
        <f t="shared" si="4"/>
        <v>0</v>
      </c>
      <c r="Q16" s="91">
        <f t="shared" si="5"/>
        <v>0</v>
      </c>
      <c r="R16" s="91">
        <v>0</v>
      </c>
      <c r="S16" s="83">
        <v>0</v>
      </c>
      <c r="T16" s="91">
        <f t="shared" si="6"/>
        <v>0</v>
      </c>
      <c r="U16" s="91">
        <v>0</v>
      </c>
      <c r="V16" s="91">
        <v>0</v>
      </c>
      <c r="W16" s="91">
        <f t="shared" si="7"/>
        <v>0</v>
      </c>
      <c r="X16" s="91">
        <v>0</v>
      </c>
      <c r="Y16" s="83">
        <v>0</v>
      </c>
      <c r="Z16" s="84">
        <f t="shared" si="8"/>
        <v>1</v>
      </c>
      <c r="AA16" s="91">
        <f t="shared" si="9"/>
        <v>1</v>
      </c>
      <c r="AB16" s="91">
        <v>0</v>
      </c>
      <c r="AC16" s="83">
        <v>1</v>
      </c>
      <c r="AD16" s="91">
        <f t="shared" si="10"/>
        <v>0</v>
      </c>
      <c r="AE16" s="91">
        <v>0</v>
      </c>
      <c r="AF16" s="83">
        <v>0</v>
      </c>
      <c r="AG16" s="91">
        <f t="shared" si="11"/>
        <v>0</v>
      </c>
      <c r="AH16" s="91">
        <v>0</v>
      </c>
      <c r="AI16" s="83">
        <v>0</v>
      </c>
      <c r="AJ16" s="91">
        <f t="shared" si="12"/>
        <v>0</v>
      </c>
      <c r="AK16" s="91">
        <v>0</v>
      </c>
      <c r="AL16" s="83">
        <v>0</v>
      </c>
      <c r="AM16" s="91">
        <f t="shared" si="13"/>
        <v>0</v>
      </c>
      <c r="AN16" s="83">
        <v>0</v>
      </c>
      <c r="AO16" s="83">
        <v>0</v>
      </c>
    </row>
    <row r="17" spans="1:41" ht="19.5" customHeight="1">
      <c r="A17" s="72" t="s">
        <v>214</v>
      </c>
      <c r="B17" s="72" t="s">
        <v>85</v>
      </c>
      <c r="C17" s="72" t="s">
        <v>86</v>
      </c>
      <c r="D17" s="72" t="s">
        <v>216</v>
      </c>
      <c r="E17" s="91">
        <f t="shared" si="0"/>
        <v>68</v>
      </c>
      <c r="F17" s="91">
        <f t="shared" si="1"/>
        <v>68</v>
      </c>
      <c r="G17" s="91">
        <f t="shared" si="14"/>
        <v>68</v>
      </c>
      <c r="H17" s="91">
        <v>68</v>
      </c>
      <c r="I17" s="83">
        <v>0</v>
      </c>
      <c r="J17" s="91">
        <f t="shared" si="2"/>
        <v>0</v>
      </c>
      <c r="K17" s="91">
        <v>0</v>
      </c>
      <c r="L17" s="83">
        <v>0</v>
      </c>
      <c r="M17" s="91">
        <f t="shared" si="3"/>
        <v>0</v>
      </c>
      <c r="N17" s="91">
        <v>0</v>
      </c>
      <c r="O17" s="83">
        <v>0</v>
      </c>
      <c r="P17" s="84">
        <f t="shared" si="4"/>
        <v>0</v>
      </c>
      <c r="Q17" s="91">
        <f t="shared" si="5"/>
        <v>0</v>
      </c>
      <c r="R17" s="91">
        <v>0</v>
      </c>
      <c r="S17" s="83">
        <v>0</v>
      </c>
      <c r="T17" s="91">
        <f t="shared" si="6"/>
        <v>0</v>
      </c>
      <c r="U17" s="91">
        <v>0</v>
      </c>
      <c r="V17" s="91">
        <v>0</v>
      </c>
      <c r="W17" s="91">
        <f t="shared" si="7"/>
        <v>0</v>
      </c>
      <c r="X17" s="91">
        <v>0</v>
      </c>
      <c r="Y17" s="83">
        <v>0</v>
      </c>
      <c r="Z17" s="84">
        <f t="shared" si="8"/>
        <v>0</v>
      </c>
      <c r="AA17" s="91">
        <f t="shared" si="9"/>
        <v>0</v>
      </c>
      <c r="AB17" s="91">
        <v>0</v>
      </c>
      <c r="AC17" s="83">
        <v>0</v>
      </c>
      <c r="AD17" s="91">
        <f t="shared" si="10"/>
        <v>0</v>
      </c>
      <c r="AE17" s="91">
        <v>0</v>
      </c>
      <c r="AF17" s="83">
        <v>0</v>
      </c>
      <c r="AG17" s="91">
        <f t="shared" si="11"/>
        <v>0</v>
      </c>
      <c r="AH17" s="91">
        <v>0</v>
      </c>
      <c r="AI17" s="83">
        <v>0</v>
      </c>
      <c r="AJ17" s="91">
        <f t="shared" si="12"/>
        <v>0</v>
      </c>
      <c r="AK17" s="91">
        <v>0</v>
      </c>
      <c r="AL17" s="83">
        <v>0</v>
      </c>
      <c r="AM17" s="91">
        <f t="shared" si="13"/>
        <v>0</v>
      </c>
      <c r="AN17" s="83">
        <v>0</v>
      </c>
      <c r="AO17" s="83">
        <v>0</v>
      </c>
    </row>
    <row r="18" spans="1:41" ht="19.5" customHeight="1">
      <c r="A18" s="72" t="s">
        <v>214</v>
      </c>
      <c r="B18" s="72" t="s">
        <v>90</v>
      </c>
      <c r="C18" s="72" t="s">
        <v>86</v>
      </c>
      <c r="D18" s="72" t="s">
        <v>217</v>
      </c>
      <c r="E18" s="91">
        <f t="shared" si="0"/>
        <v>137.92</v>
      </c>
      <c r="F18" s="91">
        <f t="shared" si="1"/>
        <v>135.92</v>
      </c>
      <c r="G18" s="91">
        <f t="shared" si="14"/>
        <v>135.92</v>
      </c>
      <c r="H18" s="91">
        <v>122.72</v>
      </c>
      <c r="I18" s="83">
        <v>13.2</v>
      </c>
      <c r="J18" s="91">
        <f t="shared" si="2"/>
        <v>0</v>
      </c>
      <c r="K18" s="91">
        <v>0</v>
      </c>
      <c r="L18" s="83">
        <v>0</v>
      </c>
      <c r="M18" s="91">
        <f t="shared" si="3"/>
        <v>0</v>
      </c>
      <c r="N18" s="91">
        <v>0</v>
      </c>
      <c r="O18" s="83">
        <v>0</v>
      </c>
      <c r="P18" s="84">
        <f t="shared" si="4"/>
        <v>0</v>
      </c>
      <c r="Q18" s="91">
        <f t="shared" si="5"/>
        <v>0</v>
      </c>
      <c r="R18" s="91">
        <v>0</v>
      </c>
      <c r="S18" s="83">
        <v>0</v>
      </c>
      <c r="T18" s="91">
        <f t="shared" si="6"/>
        <v>0</v>
      </c>
      <c r="U18" s="91">
        <v>0</v>
      </c>
      <c r="V18" s="91">
        <v>0</v>
      </c>
      <c r="W18" s="91">
        <f t="shared" si="7"/>
        <v>0</v>
      </c>
      <c r="X18" s="91">
        <v>0</v>
      </c>
      <c r="Y18" s="83">
        <v>0</v>
      </c>
      <c r="Z18" s="84">
        <f t="shared" si="8"/>
        <v>2</v>
      </c>
      <c r="AA18" s="91">
        <f t="shared" si="9"/>
        <v>2</v>
      </c>
      <c r="AB18" s="91">
        <v>0</v>
      </c>
      <c r="AC18" s="83">
        <v>2</v>
      </c>
      <c r="AD18" s="91">
        <f t="shared" si="10"/>
        <v>0</v>
      </c>
      <c r="AE18" s="91">
        <v>0</v>
      </c>
      <c r="AF18" s="83">
        <v>0</v>
      </c>
      <c r="AG18" s="91">
        <f t="shared" si="11"/>
        <v>0</v>
      </c>
      <c r="AH18" s="91">
        <v>0</v>
      </c>
      <c r="AI18" s="83">
        <v>0</v>
      </c>
      <c r="AJ18" s="91">
        <f t="shared" si="12"/>
        <v>0</v>
      </c>
      <c r="AK18" s="91">
        <v>0</v>
      </c>
      <c r="AL18" s="83">
        <v>0</v>
      </c>
      <c r="AM18" s="91">
        <f t="shared" si="13"/>
        <v>0</v>
      </c>
      <c r="AN18" s="91">
        <v>0</v>
      </c>
      <c r="AO18" s="83">
        <v>0</v>
      </c>
    </row>
    <row r="19" spans="1:41" ht="19.5" customHeight="1">
      <c r="A19" s="72" t="s">
        <v>214</v>
      </c>
      <c r="B19" s="72" t="s">
        <v>93</v>
      </c>
      <c r="C19" s="72" t="s">
        <v>86</v>
      </c>
      <c r="D19" s="72" t="s">
        <v>218</v>
      </c>
      <c r="E19" s="91">
        <f t="shared" si="0"/>
        <v>707.57</v>
      </c>
      <c r="F19" s="91">
        <f t="shared" si="1"/>
        <v>685.22</v>
      </c>
      <c r="G19" s="91">
        <f t="shared" si="14"/>
        <v>685.22</v>
      </c>
      <c r="H19" s="91">
        <v>0</v>
      </c>
      <c r="I19" s="83">
        <v>685.22</v>
      </c>
      <c r="J19" s="91">
        <f t="shared" si="2"/>
        <v>0</v>
      </c>
      <c r="K19" s="91">
        <v>0</v>
      </c>
      <c r="L19" s="83">
        <v>0</v>
      </c>
      <c r="M19" s="91">
        <f t="shared" si="3"/>
        <v>0</v>
      </c>
      <c r="N19" s="91">
        <v>0</v>
      </c>
      <c r="O19" s="83">
        <v>0</v>
      </c>
      <c r="P19" s="84">
        <f t="shared" si="4"/>
        <v>0</v>
      </c>
      <c r="Q19" s="91">
        <f t="shared" si="5"/>
        <v>0</v>
      </c>
      <c r="R19" s="91">
        <v>0</v>
      </c>
      <c r="S19" s="83">
        <v>0</v>
      </c>
      <c r="T19" s="91">
        <f t="shared" si="6"/>
        <v>0</v>
      </c>
      <c r="U19" s="91">
        <v>0</v>
      </c>
      <c r="V19" s="91">
        <v>0</v>
      </c>
      <c r="W19" s="91">
        <f t="shared" si="7"/>
        <v>0</v>
      </c>
      <c r="X19" s="91">
        <v>0</v>
      </c>
      <c r="Y19" s="83">
        <v>0</v>
      </c>
      <c r="Z19" s="84">
        <f t="shared" si="8"/>
        <v>22.35</v>
      </c>
      <c r="AA19" s="91">
        <f t="shared" si="9"/>
        <v>22.35</v>
      </c>
      <c r="AB19" s="91">
        <v>0</v>
      </c>
      <c r="AC19" s="83">
        <v>22.35</v>
      </c>
      <c r="AD19" s="91">
        <f t="shared" si="10"/>
        <v>0</v>
      </c>
      <c r="AE19" s="91">
        <v>0</v>
      </c>
      <c r="AF19" s="83">
        <v>0</v>
      </c>
      <c r="AG19" s="91">
        <f t="shared" si="11"/>
        <v>0</v>
      </c>
      <c r="AH19" s="91">
        <v>0</v>
      </c>
      <c r="AI19" s="83">
        <v>0</v>
      </c>
      <c r="AJ19" s="91">
        <f t="shared" si="12"/>
        <v>0</v>
      </c>
      <c r="AK19" s="91">
        <v>0</v>
      </c>
      <c r="AL19" s="83">
        <v>0</v>
      </c>
      <c r="AM19" s="91">
        <f t="shared" si="13"/>
        <v>0</v>
      </c>
      <c r="AN19" s="91">
        <v>0</v>
      </c>
      <c r="AO19" s="83">
        <v>0</v>
      </c>
    </row>
    <row r="20" spans="1:41" ht="19.5" customHeight="1">
      <c r="A20" s="72" t="s">
        <v>214</v>
      </c>
      <c r="B20" s="72" t="s">
        <v>111</v>
      </c>
      <c r="C20" s="72" t="s">
        <v>86</v>
      </c>
      <c r="D20" s="72" t="s">
        <v>219</v>
      </c>
      <c r="E20" s="91">
        <f t="shared" si="0"/>
        <v>16.92</v>
      </c>
      <c r="F20" s="91">
        <f t="shared" si="1"/>
        <v>16.92</v>
      </c>
      <c r="G20" s="91">
        <f t="shared" si="14"/>
        <v>16.92</v>
      </c>
      <c r="H20" s="91">
        <v>16.92</v>
      </c>
      <c r="I20" s="83">
        <v>0</v>
      </c>
      <c r="J20" s="91">
        <f t="shared" si="2"/>
        <v>0</v>
      </c>
      <c r="K20" s="91">
        <v>0</v>
      </c>
      <c r="L20" s="83">
        <v>0</v>
      </c>
      <c r="M20" s="91">
        <f t="shared" si="3"/>
        <v>0</v>
      </c>
      <c r="N20" s="91">
        <v>0</v>
      </c>
      <c r="O20" s="83">
        <v>0</v>
      </c>
      <c r="P20" s="84">
        <f t="shared" si="4"/>
        <v>0</v>
      </c>
      <c r="Q20" s="91">
        <f t="shared" si="5"/>
        <v>0</v>
      </c>
      <c r="R20" s="91">
        <v>0</v>
      </c>
      <c r="S20" s="83">
        <v>0</v>
      </c>
      <c r="T20" s="91">
        <f t="shared" si="6"/>
        <v>0</v>
      </c>
      <c r="U20" s="91">
        <v>0</v>
      </c>
      <c r="V20" s="91">
        <v>0</v>
      </c>
      <c r="W20" s="91">
        <f t="shared" si="7"/>
        <v>0</v>
      </c>
      <c r="X20" s="91">
        <v>0</v>
      </c>
      <c r="Y20" s="83">
        <v>0</v>
      </c>
      <c r="Z20" s="84">
        <f t="shared" si="8"/>
        <v>0</v>
      </c>
      <c r="AA20" s="91">
        <f t="shared" si="9"/>
        <v>0</v>
      </c>
      <c r="AB20" s="91">
        <v>0</v>
      </c>
      <c r="AC20" s="83">
        <v>0</v>
      </c>
      <c r="AD20" s="91">
        <f t="shared" si="10"/>
        <v>0</v>
      </c>
      <c r="AE20" s="91">
        <v>0</v>
      </c>
      <c r="AF20" s="83">
        <v>0</v>
      </c>
      <c r="AG20" s="91">
        <f t="shared" si="11"/>
        <v>0</v>
      </c>
      <c r="AH20" s="91">
        <v>0</v>
      </c>
      <c r="AI20" s="83">
        <v>0</v>
      </c>
      <c r="AJ20" s="91">
        <f t="shared" si="12"/>
        <v>0</v>
      </c>
      <c r="AK20" s="91">
        <v>0</v>
      </c>
      <c r="AL20" s="83">
        <v>0</v>
      </c>
      <c r="AM20" s="91">
        <f t="shared" si="13"/>
        <v>0</v>
      </c>
      <c r="AN20" s="91">
        <v>0</v>
      </c>
      <c r="AO20" s="83">
        <v>0</v>
      </c>
    </row>
    <row r="21" spans="1:41" ht="19.5" customHeight="1">
      <c r="A21" s="72" t="s">
        <v>214</v>
      </c>
      <c r="B21" s="72" t="s">
        <v>220</v>
      </c>
      <c r="C21" s="72" t="s">
        <v>86</v>
      </c>
      <c r="D21" s="72" t="s">
        <v>221</v>
      </c>
      <c r="E21" s="91">
        <f t="shared" si="0"/>
        <v>20</v>
      </c>
      <c r="F21" s="91">
        <f t="shared" si="1"/>
        <v>20</v>
      </c>
      <c r="G21" s="91">
        <f t="shared" si="14"/>
        <v>20</v>
      </c>
      <c r="H21" s="91">
        <v>20</v>
      </c>
      <c r="I21" s="83">
        <v>0</v>
      </c>
      <c r="J21" s="91">
        <f t="shared" si="2"/>
        <v>0</v>
      </c>
      <c r="K21" s="91">
        <v>0</v>
      </c>
      <c r="L21" s="83">
        <v>0</v>
      </c>
      <c r="M21" s="91">
        <f t="shared" si="3"/>
        <v>0</v>
      </c>
      <c r="N21" s="91">
        <v>0</v>
      </c>
      <c r="O21" s="83">
        <v>0</v>
      </c>
      <c r="P21" s="84">
        <f t="shared" si="4"/>
        <v>0</v>
      </c>
      <c r="Q21" s="91">
        <f t="shared" si="5"/>
        <v>0</v>
      </c>
      <c r="R21" s="91">
        <v>0</v>
      </c>
      <c r="S21" s="83">
        <v>0</v>
      </c>
      <c r="T21" s="91">
        <f t="shared" si="6"/>
        <v>0</v>
      </c>
      <c r="U21" s="91">
        <v>0</v>
      </c>
      <c r="V21" s="91">
        <v>0</v>
      </c>
      <c r="W21" s="91">
        <f t="shared" si="7"/>
        <v>0</v>
      </c>
      <c r="X21" s="91">
        <v>0</v>
      </c>
      <c r="Y21" s="83">
        <v>0</v>
      </c>
      <c r="Z21" s="84">
        <f t="shared" si="8"/>
        <v>0</v>
      </c>
      <c r="AA21" s="91">
        <f t="shared" si="9"/>
        <v>0</v>
      </c>
      <c r="AB21" s="91">
        <v>0</v>
      </c>
      <c r="AC21" s="83">
        <v>0</v>
      </c>
      <c r="AD21" s="91">
        <f t="shared" si="10"/>
        <v>0</v>
      </c>
      <c r="AE21" s="91">
        <v>0</v>
      </c>
      <c r="AF21" s="83">
        <v>0</v>
      </c>
      <c r="AG21" s="91">
        <f t="shared" si="11"/>
        <v>0</v>
      </c>
      <c r="AH21" s="91">
        <v>0</v>
      </c>
      <c r="AI21" s="83">
        <v>0</v>
      </c>
      <c r="AJ21" s="91">
        <f t="shared" si="12"/>
        <v>0</v>
      </c>
      <c r="AK21" s="91">
        <v>0</v>
      </c>
      <c r="AL21" s="83">
        <v>0</v>
      </c>
      <c r="AM21" s="91">
        <f t="shared" si="13"/>
        <v>0</v>
      </c>
      <c r="AN21" s="91">
        <v>0</v>
      </c>
      <c r="AO21" s="83">
        <v>0</v>
      </c>
    </row>
    <row r="22" spans="1:41" ht="19.5" customHeight="1">
      <c r="A22" s="72" t="s">
        <v>214</v>
      </c>
      <c r="B22" s="72" t="s">
        <v>89</v>
      </c>
      <c r="C22" s="72" t="s">
        <v>86</v>
      </c>
      <c r="D22" s="72" t="s">
        <v>222</v>
      </c>
      <c r="E22" s="91">
        <f t="shared" si="0"/>
        <v>20</v>
      </c>
      <c r="F22" s="91">
        <f t="shared" si="1"/>
        <v>20</v>
      </c>
      <c r="G22" s="91">
        <f t="shared" si="14"/>
        <v>20</v>
      </c>
      <c r="H22" s="91">
        <v>20</v>
      </c>
      <c r="I22" s="83">
        <v>0</v>
      </c>
      <c r="J22" s="91">
        <f t="shared" si="2"/>
        <v>0</v>
      </c>
      <c r="K22" s="91">
        <v>0</v>
      </c>
      <c r="L22" s="83">
        <v>0</v>
      </c>
      <c r="M22" s="91">
        <f t="shared" si="3"/>
        <v>0</v>
      </c>
      <c r="N22" s="91">
        <v>0</v>
      </c>
      <c r="O22" s="83">
        <v>0</v>
      </c>
      <c r="P22" s="84">
        <f t="shared" si="4"/>
        <v>0</v>
      </c>
      <c r="Q22" s="91">
        <f t="shared" si="5"/>
        <v>0</v>
      </c>
      <c r="R22" s="91">
        <v>0</v>
      </c>
      <c r="S22" s="83">
        <v>0</v>
      </c>
      <c r="T22" s="91">
        <f t="shared" si="6"/>
        <v>0</v>
      </c>
      <c r="U22" s="91">
        <v>0</v>
      </c>
      <c r="V22" s="91">
        <v>0</v>
      </c>
      <c r="W22" s="91">
        <f t="shared" si="7"/>
        <v>0</v>
      </c>
      <c r="X22" s="91">
        <v>0</v>
      </c>
      <c r="Y22" s="83">
        <v>0</v>
      </c>
      <c r="Z22" s="84">
        <f t="shared" si="8"/>
        <v>0</v>
      </c>
      <c r="AA22" s="91">
        <f t="shared" si="9"/>
        <v>0</v>
      </c>
      <c r="AB22" s="91">
        <v>0</v>
      </c>
      <c r="AC22" s="83">
        <v>0</v>
      </c>
      <c r="AD22" s="91">
        <f t="shared" si="10"/>
        <v>0</v>
      </c>
      <c r="AE22" s="91">
        <v>0</v>
      </c>
      <c r="AF22" s="83">
        <v>0</v>
      </c>
      <c r="AG22" s="91">
        <f t="shared" si="11"/>
        <v>0</v>
      </c>
      <c r="AH22" s="91">
        <v>0</v>
      </c>
      <c r="AI22" s="83">
        <v>0</v>
      </c>
      <c r="AJ22" s="91">
        <f t="shared" si="12"/>
        <v>0</v>
      </c>
      <c r="AK22" s="91">
        <v>0</v>
      </c>
      <c r="AL22" s="83">
        <v>0</v>
      </c>
      <c r="AM22" s="91">
        <f t="shared" si="13"/>
        <v>0</v>
      </c>
      <c r="AN22" s="91">
        <v>0</v>
      </c>
      <c r="AO22" s="83">
        <v>0</v>
      </c>
    </row>
    <row r="23" spans="1:41" ht="19.5" customHeight="1">
      <c r="A23" s="72" t="s">
        <v>214</v>
      </c>
      <c r="B23" s="72" t="s">
        <v>113</v>
      </c>
      <c r="C23" s="72" t="s">
        <v>86</v>
      </c>
      <c r="D23" s="72" t="s">
        <v>223</v>
      </c>
      <c r="E23" s="91">
        <f t="shared" si="0"/>
        <v>64.32</v>
      </c>
      <c r="F23" s="91">
        <f t="shared" si="1"/>
        <v>64.32</v>
      </c>
      <c r="G23" s="91">
        <f t="shared" si="14"/>
        <v>64.32</v>
      </c>
      <c r="H23" s="91">
        <v>15</v>
      </c>
      <c r="I23" s="83">
        <v>49.32</v>
      </c>
      <c r="J23" s="91">
        <f t="shared" si="2"/>
        <v>0</v>
      </c>
      <c r="K23" s="91">
        <v>0</v>
      </c>
      <c r="L23" s="83">
        <v>0</v>
      </c>
      <c r="M23" s="91">
        <f t="shared" si="3"/>
        <v>0</v>
      </c>
      <c r="N23" s="91">
        <v>0</v>
      </c>
      <c r="O23" s="83">
        <v>0</v>
      </c>
      <c r="P23" s="84">
        <f t="shared" si="4"/>
        <v>0</v>
      </c>
      <c r="Q23" s="91">
        <f t="shared" si="5"/>
        <v>0</v>
      </c>
      <c r="R23" s="91">
        <v>0</v>
      </c>
      <c r="S23" s="83">
        <v>0</v>
      </c>
      <c r="T23" s="91">
        <f t="shared" si="6"/>
        <v>0</v>
      </c>
      <c r="U23" s="91">
        <v>0</v>
      </c>
      <c r="V23" s="91">
        <v>0</v>
      </c>
      <c r="W23" s="91">
        <f t="shared" si="7"/>
        <v>0</v>
      </c>
      <c r="X23" s="91">
        <v>0</v>
      </c>
      <c r="Y23" s="83">
        <v>0</v>
      </c>
      <c r="Z23" s="84">
        <f t="shared" si="8"/>
        <v>0</v>
      </c>
      <c r="AA23" s="91">
        <f t="shared" si="9"/>
        <v>0</v>
      </c>
      <c r="AB23" s="91">
        <v>0</v>
      </c>
      <c r="AC23" s="83">
        <v>0</v>
      </c>
      <c r="AD23" s="91">
        <f t="shared" si="10"/>
        <v>0</v>
      </c>
      <c r="AE23" s="91">
        <v>0</v>
      </c>
      <c r="AF23" s="83">
        <v>0</v>
      </c>
      <c r="AG23" s="91">
        <f t="shared" si="11"/>
        <v>0</v>
      </c>
      <c r="AH23" s="91">
        <v>0</v>
      </c>
      <c r="AI23" s="83">
        <v>0</v>
      </c>
      <c r="AJ23" s="91">
        <f t="shared" si="12"/>
        <v>0</v>
      </c>
      <c r="AK23" s="91">
        <v>0</v>
      </c>
      <c r="AL23" s="83">
        <v>0</v>
      </c>
      <c r="AM23" s="91">
        <f t="shared" si="13"/>
        <v>0</v>
      </c>
      <c r="AN23" s="91">
        <v>0</v>
      </c>
      <c r="AO23" s="83">
        <v>0</v>
      </c>
    </row>
    <row r="24" spans="1:41" ht="19.5" customHeight="1">
      <c r="A24" s="72" t="s">
        <v>214</v>
      </c>
      <c r="B24" s="72" t="s">
        <v>99</v>
      </c>
      <c r="C24" s="72" t="s">
        <v>86</v>
      </c>
      <c r="D24" s="72" t="s">
        <v>224</v>
      </c>
      <c r="E24" s="91">
        <f t="shared" si="0"/>
        <v>167.23000000000002</v>
      </c>
      <c r="F24" s="91">
        <f t="shared" si="1"/>
        <v>167.23000000000002</v>
      </c>
      <c r="G24" s="91">
        <f t="shared" si="14"/>
        <v>167.23000000000002</v>
      </c>
      <c r="H24" s="91">
        <v>144.3</v>
      </c>
      <c r="I24" s="83">
        <v>22.93</v>
      </c>
      <c r="J24" s="91">
        <f t="shared" si="2"/>
        <v>0</v>
      </c>
      <c r="K24" s="91">
        <v>0</v>
      </c>
      <c r="L24" s="83">
        <v>0</v>
      </c>
      <c r="M24" s="91">
        <f t="shared" si="3"/>
        <v>0</v>
      </c>
      <c r="N24" s="91">
        <v>0</v>
      </c>
      <c r="O24" s="83">
        <v>0</v>
      </c>
      <c r="P24" s="84">
        <f t="shared" si="4"/>
        <v>0</v>
      </c>
      <c r="Q24" s="91">
        <f t="shared" si="5"/>
        <v>0</v>
      </c>
      <c r="R24" s="91">
        <v>0</v>
      </c>
      <c r="S24" s="83">
        <v>0</v>
      </c>
      <c r="T24" s="91">
        <f t="shared" si="6"/>
        <v>0</v>
      </c>
      <c r="U24" s="91">
        <v>0</v>
      </c>
      <c r="V24" s="91">
        <v>0</v>
      </c>
      <c r="W24" s="91">
        <f t="shared" si="7"/>
        <v>0</v>
      </c>
      <c r="X24" s="91">
        <v>0</v>
      </c>
      <c r="Y24" s="83">
        <v>0</v>
      </c>
      <c r="Z24" s="84">
        <f t="shared" si="8"/>
        <v>0</v>
      </c>
      <c r="AA24" s="91">
        <f t="shared" si="9"/>
        <v>0</v>
      </c>
      <c r="AB24" s="91">
        <v>0</v>
      </c>
      <c r="AC24" s="83">
        <v>0</v>
      </c>
      <c r="AD24" s="91">
        <f t="shared" si="10"/>
        <v>0</v>
      </c>
      <c r="AE24" s="91">
        <v>0</v>
      </c>
      <c r="AF24" s="83">
        <v>0</v>
      </c>
      <c r="AG24" s="91">
        <f t="shared" si="11"/>
        <v>0</v>
      </c>
      <c r="AH24" s="91">
        <v>0</v>
      </c>
      <c r="AI24" s="83">
        <v>0</v>
      </c>
      <c r="AJ24" s="91">
        <f t="shared" si="12"/>
        <v>0</v>
      </c>
      <c r="AK24" s="91">
        <v>0</v>
      </c>
      <c r="AL24" s="83">
        <v>0</v>
      </c>
      <c r="AM24" s="91">
        <f t="shared" si="13"/>
        <v>0</v>
      </c>
      <c r="AN24" s="91">
        <v>0</v>
      </c>
      <c r="AO24" s="83">
        <v>0</v>
      </c>
    </row>
    <row r="25" spans="1:41" ht="19.5" customHeight="1">
      <c r="A25" s="72" t="s">
        <v>38</v>
      </c>
      <c r="B25" s="72" t="s">
        <v>38</v>
      </c>
      <c r="C25" s="72" t="s">
        <v>38</v>
      </c>
      <c r="D25" s="72" t="s">
        <v>225</v>
      </c>
      <c r="E25" s="91">
        <f t="shared" si="0"/>
        <v>244.48</v>
      </c>
      <c r="F25" s="91">
        <f t="shared" si="1"/>
        <v>217.45</v>
      </c>
      <c r="G25" s="91">
        <f t="shared" si="14"/>
        <v>217.45</v>
      </c>
      <c r="H25" s="91">
        <f>H26</f>
        <v>0</v>
      </c>
      <c r="I25" s="91">
        <f>I26</f>
        <v>217.45</v>
      </c>
      <c r="J25" s="91">
        <f t="shared" si="2"/>
        <v>0</v>
      </c>
      <c r="K25" s="91">
        <v>0</v>
      </c>
      <c r="L25" s="83">
        <v>0</v>
      </c>
      <c r="M25" s="91">
        <f t="shared" si="3"/>
        <v>0</v>
      </c>
      <c r="N25" s="91">
        <v>0</v>
      </c>
      <c r="O25" s="83">
        <v>0</v>
      </c>
      <c r="P25" s="84">
        <f t="shared" si="4"/>
        <v>0</v>
      </c>
      <c r="Q25" s="91">
        <f t="shared" si="5"/>
        <v>0</v>
      </c>
      <c r="R25" s="91">
        <v>0</v>
      </c>
      <c r="S25" s="83">
        <v>0</v>
      </c>
      <c r="T25" s="91">
        <f t="shared" si="6"/>
        <v>0</v>
      </c>
      <c r="U25" s="91">
        <v>0</v>
      </c>
      <c r="V25" s="91">
        <v>0</v>
      </c>
      <c r="W25" s="91">
        <f t="shared" si="7"/>
        <v>0</v>
      </c>
      <c r="X25" s="91">
        <v>0</v>
      </c>
      <c r="Y25" s="83">
        <v>0</v>
      </c>
      <c r="Z25" s="84">
        <f t="shared" si="8"/>
        <v>27.03</v>
      </c>
      <c r="AA25" s="91">
        <f t="shared" si="9"/>
        <v>27.03</v>
      </c>
      <c r="AB25" s="91">
        <v>0</v>
      </c>
      <c r="AC25" s="83">
        <v>27.03</v>
      </c>
      <c r="AD25" s="91">
        <f t="shared" si="10"/>
        <v>0</v>
      </c>
      <c r="AE25" s="91">
        <v>0</v>
      </c>
      <c r="AF25" s="83">
        <v>0</v>
      </c>
      <c r="AG25" s="91">
        <f t="shared" si="11"/>
        <v>0</v>
      </c>
      <c r="AH25" s="91">
        <v>0</v>
      </c>
      <c r="AI25" s="83">
        <v>0</v>
      </c>
      <c r="AJ25" s="91">
        <f t="shared" si="12"/>
        <v>0</v>
      </c>
      <c r="AK25" s="91">
        <v>0</v>
      </c>
      <c r="AL25" s="83">
        <v>0</v>
      </c>
      <c r="AM25" s="91">
        <f t="shared" si="13"/>
        <v>0</v>
      </c>
      <c r="AN25" s="91">
        <v>0</v>
      </c>
      <c r="AO25" s="83">
        <v>0</v>
      </c>
    </row>
    <row r="26" spans="1:41" ht="19.5" customHeight="1">
      <c r="A26" s="72" t="s">
        <v>226</v>
      </c>
      <c r="B26" s="72" t="s">
        <v>111</v>
      </c>
      <c r="C26" s="72" t="s">
        <v>86</v>
      </c>
      <c r="D26" s="72" t="s">
        <v>227</v>
      </c>
      <c r="E26" s="91">
        <f t="shared" si="0"/>
        <v>244.48</v>
      </c>
      <c r="F26" s="91">
        <f t="shared" si="1"/>
        <v>217.45</v>
      </c>
      <c r="G26" s="91">
        <f t="shared" si="14"/>
        <v>217.45</v>
      </c>
      <c r="H26" s="91">
        <v>0</v>
      </c>
      <c r="I26" s="83">
        <v>217.45</v>
      </c>
      <c r="J26" s="91">
        <f t="shared" si="2"/>
        <v>0</v>
      </c>
      <c r="K26" s="91">
        <v>0</v>
      </c>
      <c r="L26" s="83">
        <v>0</v>
      </c>
      <c r="M26" s="91">
        <f t="shared" si="3"/>
        <v>0</v>
      </c>
      <c r="N26" s="91">
        <v>0</v>
      </c>
      <c r="O26" s="83">
        <v>0</v>
      </c>
      <c r="P26" s="84">
        <f t="shared" si="4"/>
        <v>0</v>
      </c>
      <c r="Q26" s="91">
        <f t="shared" si="5"/>
        <v>0</v>
      </c>
      <c r="R26" s="91">
        <v>0</v>
      </c>
      <c r="S26" s="83">
        <v>0</v>
      </c>
      <c r="T26" s="91">
        <f t="shared" si="6"/>
        <v>0</v>
      </c>
      <c r="U26" s="91">
        <v>0</v>
      </c>
      <c r="V26" s="91">
        <v>0</v>
      </c>
      <c r="W26" s="91">
        <f t="shared" si="7"/>
        <v>0</v>
      </c>
      <c r="X26" s="91">
        <v>0</v>
      </c>
      <c r="Y26" s="83">
        <v>0</v>
      </c>
      <c r="Z26" s="84">
        <f t="shared" si="8"/>
        <v>27.03</v>
      </c>
      <c r="AA26" s="91">
        <f t="shared" si="9"/>
        <v>27.03</v>
      </c>
      <c r="AB26" s="91">
        <v>0</v>
      </c>
      <c r="AC26" s="83">
        <v>27.03</v>
      </c>
      <c r="AD26" s="91">
        <f t="shared" si="10"/>
        <v>0</v>
      </c>
      <c r="AE26" s="91">
        <v>0</v>
      </c>
      <c r="AF26" s="83">
        <v>0</v>
      </c>
      <c r="AG26" s="91">
        <f t="shared" si="11"/>
        <v>0</v>
      </c>
      <c r="AH26" s="91">
        <v>0</v>
      </c>
      <c r="AI26" s="83">
        <v>0</v>
      </c>
      <c r="AJ26" s="91">
        <f t="shared" si="12"/>
        <v>0</v>
      </c>
      <c r="AK26" s="91">
        <v>0</v>
      </c>
      <c r="AL26" s="83">
        <v>0</v>
      </c>
      <c r="AM26" s="91">
        <f t="shared" si="13"/>
        <v>0</v>
      </c>
      <c r="AN26" s="91">
        <v>0</v>
      </c>
      <c r="AO26" s="83">
        <v>0</v>
      </c>
    </row>
    <row r="27" spans="1:41" ht="19.5" customHeight="1">
      <c r="A27" s="72" t="s">
        <v>38</v>
      </c>
      <c r="B27" s="72" t="s">
        <v>38</v>
      </c>
      <c r="C27" s="72" t="s">
        <v>38</v>
      </c>
      <c r="D27" s="72" t="s">
        <v>228</v>
      </c>
      <c r="E27" s="91">
        <f t="shared" si="0"/>
        <v>148939.2</v>
      </c>
      <c r="F27" s="91">
        <f t="shared" si="1"/>
        <v>148939.2</v>
      </c>
      <c r="G27" s="91">
        <f t="shared" si="14"/>
        <v>148939.2</v>
      </c>
      <c r="H27" s="83">
        <f>SUM(H28:H30)</f>
        <v>0.2</v>
      </c>
      <c r="I27" s="83">
        <f aca="true" t="shared" si="17" ref="I27:AO27">SUM(I28:I30)</f>
        <v>148939</v>
      </c>
      <c r="J27" s="83">
        <f t="shared" si="17"/>
        <v>0</v>
      </c>
      <c r="K27" s="83">
        <f t="shared" si="17"/>
        <v>0</v>
      </c>
      <c r="L27" s="83">
        <f t="shared" si="17"/>
        <v>0</v>
      </c>
      <c r="M27" s="83">
        <f t="shared" si="17"/>
        <v>0</v>
      </c>
      <c r="N27" s="83">
        <f t="shared" si="17"/>
        <v>0</v>
      </c>
      <c r="O27" s="83">
        <f t="shared" si="17"/>
        <v>0</v>
      </c>
      <c r="P27" s="83">
        <f t="shared" si="17"/>
        <v>0</v>
      </c>
      <c r="Q27" s="83">
        <f t="shared" si="17"/>
        <v>0</v>
      </c>
      <c r="R27" s="83">
        <f t="shared" si="17"/>
        <v>0</v>
      </c>
      <c r="S27" s="83">
        <f t="shared" si="17"/>
        <v>0</v>
      </c>
      <c r="T27" s="83">
        <f t="shared" si="17"/>
        <v>0</v>
      </c>
      <c r="U27" s="83">
        <f t="shared" si="17"/>
        <v>0</v>
      </c>
      <c r="V27" s="83">
        <f t="shared" si="17"/>
        <v>0</v>
      </c>
      <c r="W27" s="83">
        <f t="shared" si="17"/>
        <v>0</v>
      </c>
      <c r="X27" s="83">
        <f t="shared" si="17"/>
        <v>0</v>
      </c>
      <c r="Y27" s="83">
        <f t="shared" si="17"/>
        <v>0</v>
      </c>
      <c r="Z27" s="83">
        <f t="shared" si="17"/>
        <v>0</v>
      </c>
      <c r="AA27" s="83">
        <f t="shared" si="17"/>
        <v>0</v>
      </c>
      <c r="AB27" s="83">
        <f t="shared" si="17"/>
        <v>0</v>
      </c>
      <c r="AC27" s="83">
        <f t="shared" si="17"/>
        <v>0</v>
      </c>
      <c r="AD27" s="83">
        <f t="shared" si="17"/>
        <v>0</v>
      </c>
      <c r="AE27" s="83">
        <f t="shared" si="17"/>
        <v>0</v>
      </c>
      <c r="AF27" s="83">
        <f t="shared" si="17"/>
        <v>0</v>
      </c>
      <c r="AG27" s="83">
        <f t="shared" si="17"/>
        <v>0</v>
      </c>
      <c r="AH27" s="83">
        <f t="shared" si="17"/>
        <v>0</v>
      </c>
      <c r="AI27" s="83">
        <f t="shared" si="17"/>
        <v>0</v>
      </c>
      <c r="AJ27" s="83">
        <f t="shared" si="17"/>
        <v>0</v>
      </c>
      <c r="AK27" s="83">
        <f t="shared" si="17"/>
        <v>0</v>
      </c>
      <c r="AL27" s="83">
        <f t="shared" si="17"/>
        <v>0</v>
      </c>
      <c r="AM27" s="83">
        <f t="shared" si="17"/>
        <v>0</v>
      </c>
      <c r="AN27" s="83">
        <f t="shared" si="17"/>
        <v>0</v>
      </c>
      <c r="AO27" s="83">
        <f t="shared" si="17"/>
        <v>0</v>
      </c>
    </row>
    <row r="28" spans="1:41" ht="19.5" customHeight="1">
      <c r="A28" s="72" t="s">
        <v>229</v>
      </c>
      <c r="B28" s="72" t="s">
        <v>84</v>
      </c>
      <c r="C28" s="72" t="s">
        <v>86</v>
      </c>
      <c r="D28" s="72" t="s">
        <v>230</v>
      </c>
      <c r="E28" s="91">
        <f t="shared" si="0"/>
        <v>0.2</v>
      </c>
      <c r="F28" s="91">
        <f t="shared" si="1"/>
        <v>0.2</v>
      </c>
      <c r="G28" s="91">
        <f t="shared" si="14"/>
        <v>0.2</v>
      </c>
      <c r="H28" s="91">
        <v>0.2</v>
      </c>
      <c r="I28" s="83">
        <v>0</v>
      </c>
      <c r="J28" s="91">
        <f t="shared" si="2"/>
        <v>0</v>
      </c>
      <c r="K28" s="91">
        <v>0</v>
      </c>
      <c r="L28" s="83">
        <v>0</v>
      </c>
      <c r="M28" s="91">
        <f t="shared" si="3"/>
        <v>0</v>
      </c>
      <c r="N28" s="91">
        <v>0</v>
      </c>
      <c r="O28" s="83">
        <v>0</v>
      </c>
      <c r="P28" s="84">
        <f t="shared" si="4"/>
        <v>0</v>
      </c>
      <c r="Q28" s="91">
        <f t="shared" si="5"/>
        <v>0</v>
      </c>
      <c r="R28" s="91">
        <v>0</v>
      </c>
      <c r="S28" s="83">
        <v>0</v>
      </c>
      <c r="T28" s="91">
        <f t="shared" si="6"/>
        <v>0</v>
      </c>
      <c r="U28" s="91">
        <v>0</v>
      </c>
      <c r="V28" s="91">
        <v>0</v>
      </c>
      <c r="W28" s="91">
        <f t="shared" si="7"/>
        <v>0</v>
      </c>
      <c r="X28" s="91">
        <v>0</v>
      </c>
      <c r="Y28" s="83">
        <v>0</v>
      </c>
      <c r="Z28" s="84">
        <f t="shared" si="8"/>
        <v>0</v>
      </c>
      <c r="AA28" s="91">
        <f t="shared" si="9"/>
        <v>0</v>
      </c>
      <c r="AB28" s="91">
        <v>0</v>
      </c>
      <c r="AC28" s="83">
        <v>0</v>
      </c>
      <c r="AD28" s="91">
        <f t="shared" si="10"/>
        <v>0</v>
      </c>
      <c r="AE28" s="91">
        <v>0</v>
      </c>
      <c r="AF28" s="83">
        <v>0</v>
      </c>
      <c r="AG28" s="91">
        <f t="shared" si="11"/>
        <v>0</v>
      </c>
      <c r="AH28" s="91">
        <v>0</v>
      </c>
      <c r="AI28" s="83">
        <v>0</v>
      </c>
      <c r="AJ28" s="91">
        <f t="shared" si="12"/>
        <v>0</v>
      </c>
      <c r="AK28" s="91">
        <v>0</v>
      </c>
      <c r="AL28" s="83">
        <v>0</v>
      </c>
      <c r="AM28" s="91">
        <f t="shared" si="13"/>
        <v>0</v>
      </c>
      <c r="AN28" s="91">
        <v>0</v>
      </c>
      <c r="AO28" s="83">
        <v>0</v>
      </c>
    </row>
    <row r="29" spans="1:41" ht="19.5" customHeight="1">
      <c r="A29" s="72" t="s">
        <v>229</v>
      </c>
      <c r="B29" s="72" t="s">
        <v>93</v>
      </c>
      <c r="C29" s="72" t="s">
        <v>86</v>
      </c>
      <c r="D29" s="72" t="s">
        <v>231</v>
      </c>
      <c r="E29" s="91">
        <f t="shared" si="0"/>
        <v>148189</v>
      </c>
      <c r="F29" s="91">
        <f t="shared" si="1"/>
        <v>148189</v>
      </c>
      <c r="G29" s="91">
        <f t="shared" si="14"/>
        <v>148189</v>
      </c>
      <c r="H29" s="91">
        <v>0</v>
      </c>
      <c r="I29" s="83">
        <v>148189</v>
      </c>
      <c r="J29" s="91">
        <f t="shared" si="2"/>
        <v>0</v>
      </c>
      <c r="K29" s="91">
        <v>0</v>
      </c>
      <c r="L29" s="83">
        <v>0</v>
      </c>
      <c r="M29" s="91">
        <f t="shared" si="3"/>
        <v>0</v>
      </c>
      <c r="N29" s="91">
        <v>0</v>
      </c>
      <c r="O29" s="83">
        <v>0</v>
      </c>
      <c r="P29" s="84">
        <f t="shared" si="4"/>
        <v>0</v>
      </c>
      <c r="Q29" s="91">
        <f t="shared" si="5"/>
        <v>0</v>
      </c>
      <c r="R29" s="91">
        <v>0</v>
      </c>
      <c r="S29" s="83">
        <v>0</v>
      </c>
      <c r="T29" s="91">
        <f t="shared" si="6"/>
        <v>0</v>
      </c>
      <c r="U29" s="91">
        <v>0</v>
      </c>
      <c r="V29" s="91">
        <v>0</v>
      </c>
      <c r="W29" s="91">
        <f t="shared" si="7"/>
        <v>0</v>
      </c>
      <c r="X29" s="91">
        <v>0</v>
      </c>
      <c r="Y29" s="83">
        <v>0</v>
      </c>
      <c r="Z29" s="84">
        <f t="shared" si="8"/>
        <v>0</v>
      </c>
      <c r="AA29" s="91">
        <f t="shared" si="9"/>
        <v>0</v>
      </c>
      <c r="AB29" s="91">
        <v>0</v>
      </c>
      <c r="AC29" s="83">
        <v>0</v>
      </c>
      <c r="AD29" s="91">
        <f t="shared" si="10"/>
        <v>0</v>
      </c>
      <c r="AE29" s="91">
        <v>0</v>
      </c>
      <c r="AF29" s="83">
        <v>0</v>
      </c>
      <c r="AG29" s="91">
        <f t="shared" si="11"/>
        <v>0</v>
      </c>
      <c r="AH29" s="91">
        <v>0</v>
      </c>
      <c r="AI29" s="83">
        <v>0</v>
      </c>
      <c r="AJ29" s="91">
        <f t="shared" si="12"/>
        <v>0</v>
      </c>
      <c r="AK29" s="91">
        <v>0</v>
      </c>
      <c r="AL29" s="83">
        <v>0</v>
      </c>
      <c r="AM29" s="91">
        <f t="shared" si="13"/>
        <v>0</v>
      </c>
      <c r="AN29" s="91">
        <v>0</v>
      </c>
      <c r="AO29" s="83">
        <v>0</v>
      </c>
    </row>
    <row r="30" spans="1:41" ht="19.5" customHeight="1">
      <c r="A30" s="72" t="s">
        <v>229</v>
      </c>
      <c r="B30" s="72" t="s">
        <v>99</v>
      </c>
      <c r="C30" s="72" t="s">
        <v>86</v>
      </c>
      <c r="D30" s="72" t="s">
        <v>232</v>
      </c>
      <c r="E30" s="91">
        <f t="shared" si="0"/>
        <v>750</v>
      </c>
      <c r="F30" s="91">
        <f t="shared" si="1"/>
        <v>750</v>
      </c>
      <c r="G30" s="91">
        <f t="shared" si="14"/>
        <v>750</v>
      </c>
      <c r="H30" s="91">
        <v>0</v>
      </c>
      <c r="I30" s="83">
        <v>750</v>
      </c>
      <c r="J30" s="91">
        <f t="shared" si="2"/>
        <v>0</v>
      </c>
      <c r="K30" s="91">
        <v>0</v>
      </c>
      <c r="L30" s="83">
        <v>0</v>
      </c>
      <c r="M30" s="91">
        <f t="shared" si="3"/>
        <v>0</v>
      </c>
      <c r="N30" s="91">
        <v>0</v>
      </c>
      <c r="O30" s="83">
        <v>0</v>
      </c>
      <c r="P30" s="84">
        <f t="shared" si="4"/>
        <v>0</v>
      </c>
      <c r="Q30" s="91">
        <f t="shared" si="5"/>
        <v>0</v>
      </c>
      <c r="R30" s="91">
        <v>0</v>
      </c>
      <c r="S30" s="83">
        <v>0</v>
      </c>
      <c r="T30" s="91">
        <f t="shared" si="6"/>
        <v>0</v>
      </c>
      <c r="U30" s="91">
        <v>0</v>
      </c>
      <c r="V30" s="91">
        <v>0</v>
      </c>
      <c r="W30" s="91">
        <f t="shared" si="7"/>
        <v>0</v>
      </c>
      <c r="X30" s="91">
        <v>0</v>
      </c>
      <c r="Y30" s="83">
        <v>0</v>
      </c>
      <c r="Z30" s="84">
        <f t="shared" si="8"/>
        <v>0</v>
      </c>
      <c r="AA30" s="91">
        <f t="shared" si="9"/>
        <v>0</v>
      </c>
      <c r="AB30" s="91">
        <v>0</v>
      </c>
      <c r="AC30" s="83">
        <v>0</v>
      </c>
      <c r="AD30" s="91">
        <f t="shared" si="10"/>
        <v>0</v>
      </c>
      <c r="AE30" s="91">
        <v>0</v>
      </c>
      <c r="AF30" s="83">
        <v>0</v>
      </c>
      <c r="AG30" s="91">
        <f t="shared" si="11"/>
        <v>0</v>
      </c>
      <c r="AH30" s="91">
        <v>0</v>
      </c>
      <c r="AI30" s="83">
        <v>0</v>
      </c>
      <c r="AJ30" s="91">
        <f t="shared" si="12"/>
        <v>0</v>
      </c>
      <c r="AK30" s="91">
        <v>0</v>
      </c>
      <c r="AL30" s="83">
        <v>0</v>
      </c>
      <c r="AM30" s="91">
        <f t="shared" si="13"/>
        <v>0</v>
      </c>
      <c r="AN30" s="91">
        <v>0</v>
      </c>
      <c r="AO30" s="83">
        <v>0</v>
      </c>
    </row>
    <row r="31" spans="1:41" ht="19.5" customHeight="1">
      <c r="A31" s="72" t="s">
        <v>38</v>
      </c>
      <c r="B31" s="72" t="s">
        <v>38</v>
      </c>
      <c r="C31" s="72" t="s">
        <v>38</v>
      </c>
      <c r="D31" s="72" t="s">
        <v>108</v>
      </c>
      <c r="E31" s="91">
        <f t="shared" si="0"/>
        <v>652.35</v>
      </c>
      <c r="F31" s="91">
        <f t="shared" si="1"/>
        <v>411.77</v>
      </c>
      <c r="G31" s="91">
        <f t="shared" si="14"/>
        <v>411.77</v>
      </c>
      <c r="H31" s="91">
        <v>411.77</v>
      </c>
      <c r="I31" s="83">
        <v>0</v>
      </c>
      <c r="J31" s="91">
        <f t="shared" si="2"/>
        <v>0</v>
      </c>
      <c r="K31" s="91">
        <v>0</v>
      </c>
      <c r="L31" s="83">
        <v>0</v>
      </c>
      <c r="M31" s="91">
        <f t="shared" si="3"/>
        <v>0</v>
      </c>
      <c r="N31" s="91">
        <v>0</v>
      </c>
      <c r="O31" s="83">
        <v>0</v>
      </c>
      <c r="P31" s="84">
        <f t="shared" si="4"/>
        <v>0</v>
      </c>
      <c r="Q31" s="91">
        <f t="shared" si="5"/>
        <v>0</v>
      </c>
      <c r="R31" s="91">
        <v>0</v>
      </c>
      <c r="S31" s="83">
        <v>0</v>
      </c>
      <c r="T31" s="91">
        <f t="shared" si="6"/>
        <v>0</v>
      </c>
      <c r="U31" s="91">
        <v>0</v>
      </c>
      <c r="V31" s="91">
        <v>0</v>
      </c>
      <c r="W31" s="91">
        <f t="shared" si="7"/>
        <v>0</v>
      </c>
      <c r="X31" s="91">
        <v>0</v>
      </c>
      <c r="Y31" s="83">
        <v>0</v>
      </c>
      <c r="Z31" s="84">
        <f t="shared" si="8"/>
        <v>240.58</v>
      </c>
      <c r="AA31" s="91">
        <f t="shared" si="9"/>
        <v>240.58</v>
      </c>
      <c r="AB31" s="91">
        <v>0</v>
      </c>
      <c r="AC31" s="83">
        <v>240.58</v>
      </c>
      <c r="AD31" s="91">
        <f t="shared" si="10"/>
        <v>0</v>
      </c>
      <c r="AE31" s="91">
        <v>0</v>
      </c>
      <c r="AF31" s="83">
        <v>0</v>
      </c>
      <c r="AG31" s="91">
        <f t="shared" si="11"/>
        <v>0</v>
      </c>
      <c r="AH31" s="91">
        <v>0</v>
      </c>
      <c r="AI31" s="83">
        <v>0</v>
      </c>
      <c r="AJ31" s="91">
        <f t="shared" si="12"/>
        <v>0</v>
      </c>
      <c r="AK31" s="91">
        <v>0</v>
      </c>
      <c r="AL31" s="83">
        <v>0</v>
      </c>
      <c r="AM31" s="91">
        <f t="shared" si="13"/>
        <v>0</v>
      </c>
      <c r="AN31" s="91">
        <v>0</v>
      </c>
      <c r="AO31" s="83">
        <v>0</v>
      </c>
    </row>
    <row r="32" spans="1:41" ht="19.5" customHeight="1">
      <c r="A32" s="72" t="s">
        <v>38</v>
      </c>
      <c r="B32" s="72" t="s">
        <v>38</v>
      </c>
      <c r="C32" s="72" t="s">
        <v>38</v>
      </c>
      <c r="D32" s="72" t="s">
        <v>109</v>
      </c>
      <c r="E32" s="91">
        <f t="shared" si="0"/>
        <v>652.35</v>
      </c>
      <c r="F32" s="91">
        <f t="shared" si="1"/>
        <v>411.77</v>
      </c>
      <c r="G32" s="91">
        <f t="shared" si="14"/>
        <v>411.77</v>
      </c>
      <c r="H32" s="91">
        <v>411.77</v>
      </c>
      <c r="I32" s="83">
        <v>0</v>
      </c>
      <c r="J32" s="91">
        <f t="shared" si="2"/>
        <v>0</v>
      </c>
      <c r="K32" s="91">
        <v>0</v>
      </c>
      <c r="L32" s="83">
        <v>0</v>
      </c>
      <c r="M32" s="91">
        <f t="shared" si="3"/>
        <v>0</v>
      </c>
      <c r="N32" s="91">
        <v>0</v>
      </c>
      <c r="O32" s="83">
        <v>0</v>
      </c>
      <c r="P32" s="84">
        <f t="shared" si="4"/>
        <v>0</v>
      </c>
      <c r="Q32" s="91">
        <f t="shared" si="5"/>
        <v>0</v>
      </c>
      <c r="R32" s="91">
        <v>0</v>
      </c>
      <c r="S32" s="83">
        <v>0</v>
      </c>
      <c r="T32" s="91">
        <f t="shared" si="6"/>
        <v>0</v>
      </c>
      <c r="U32" s="91">
        <v>0</v>
      </c>
      <c r="V32" s="91">
        <v>0</v>
      </c>
      <c r="W32" s="91">
        <f t="shared" si="7"/>
        <v>0</v>
      </c>
      <c r="X32" s="91">
        <v>0</v>
      </c>
      <c r="Y32" s="83">
        <v>0</v>
      </c>
      <c r="Z32" s="84">
        <f t="shared" si="8"/>
        <v>240.58</v>
      </c>
      <c r="AA32" s="91">
        <f t="shared" si="9"/>
        <v>240.58</v>
      </c>
      <c r="AB32" s="91">
        <v>0</v>
      </c>
      <c r="AC32" s="83">
        <v>240.58</v>
      </c>
      <c r="AD32" s="91">
        <f t="shared" si="10"/>
        <v>0</v>
      </c>
      <c r="AE32" s="91">
        <v>0</v>
      </c>
      <c r="AF32" s="83">
        <v>0</v>
      </c>
      <c r="AG32" s="91">
        <f t="shared" si="11"/>
        <v>0</v>
      </c>
      <c r="AH32" s="91">
        <v>0</v>
      </c>
      <c r="AI32" s="83">
        <v>0</v>
      </c>
      <c r="AJ32" s="91">
        <f t="shared" si="12"/>
        <v>0</v>
      </c>
      <c r="AK32" s="91">
        <v>0</v>
      </c>
      <c r="AL32" s="83">
        <v>0</v>
      </c>
      <c r="AM32" s="91">
        <f t="shared" si="13"/>
        <v>0</v>
      </c>
      <c r="AN32" s="91">
        <v>0</v>
      </c>
      <c r="AO32" s="83">
        <v>0</v>
      </c>
    </row>
    <row r="33" spans="1:41" ht="19.5" customHeight="1">
      <c r="A33" s="72" t="s">
        <v>38</v>
      </c>
      <c r="B33" s="72" t="s">
        <v>38</v>
      </c>
      <c r="C33" s="72" t="s">
        <v>38</v>
      </c>
      <c r="D33" s="72" t="s">
        <v>233</v>
      </c>
      <c r="E33" s="91">
        <f t="shared" si="0"/>
        <v>487.26</v>
      </c>
      <c r="F33" s="91">
        <f t="shared" si="1"/>
        <v>411.74</v>
      </c>
      <c r="G33" s="91">
        <f t="shared" si="14"/>
        <v>411.74</v>
      </c>
      <c r="H33" s="91">
        <v>411.74</v>
      </c>
      <c r="I33" s="83">
        <v>0</v>
      </c>
      <c r="J33" s="91">
        <f t="shared" si="2"/>
        <v>0</v>
      </c>
      <c r="K33" s="91">
        <v>0</v>
      </c>
      <c r="L33" s="83">
        <v>0</v>
      </c>
      <c r="M33" s="91">
        <f t="shared" si="3"/>
        <v>0</v>
      </c>
      <c r="N33" s="91">
        <v>0</v>
      </c>
      <c r="O33" s="83">
        <v>0</v>
      </c>
      <c r="P33" s="84">
        <f t="shared" si="4"/>
        <v>0</v>
      </c>
      <c r="Q33" s="91">
        <f t="shared" si="5"/>
        <v>0</v>
      </c>
      <c r="R33" s="91">
        <v>0</v>
      </c>
      <c r="S33" s="83">
        <v>0</v>
      </c>
      <c r="T33" s="91">
        <f t="shared" si="6"/>
        <v>0</v>
      </c>
      <c r="U33" s="91">
        <v>0</v>
      </c>
      <c r="V33" s="91">
        <v>0</v>
      </c>
      <c r="W33" s="91">
        <f t="shared" si="7"/>
        <v>0</v>
      </c>
      <c r="X33" s="91">
        <v>0</v>
      </c>
      <c r="Y33" s="83">
        <v>0</v>
      </c>
      <c r="Z33" s="84">
        <f t="shared" si="8"/>
        <v>75.52</v>
      </c>
      <c r="AA33" s="91">
        <f t="shared" si="9"/>
        <v>75.52</v>
      </c>
      <c r="AB33" s="91">
        <v>0</v>
      </c>
      <c r="AC33" s="83">
        <v>75.52</v>
      </c>
      <c r="AD33" s="91">
        <f t="shared" si="10"/>
        <v>0</v>
      </c>
      <c r="AE33" s="91">
        <v>0</v>
      </c>
      <c r="AF33" s="83">
        <v>0</v>
      </c>
      <c r="AG33" s="91">
        <f t="shared" si="11"/>
        <v>0</v>
      </c>
      <c r="AH33" s="91">
        <v>0</v>
      </c>
      <c r="AI33" s="83">
        <v>0</v>
      </c>
      <c r="AJ33" s="91">
        <f t="shared" si="12"/>
        <v>0</v>
      </c>
      <c r="AK33" s="91">
        <v>0</v>
      </c>
      <c r="AL33" s="83">
        <v>0</v>
      </c>
      <c r="AM33" s="91">
        <f t="shared" si="13"/>
        <v>0</v>
      </c>
      <c r="AN33" s="91">
        <v>0</v>
      </c>
      <c r="AO33" s="83">
        <v>0</v>
      </c>
    </row>
    <row r="34" spans="1:41" ht="19.5" customHeight="1">
      <c r="A34" s="72" t="s">
        <v>234</v>
      </c>
      <c r="B34" s="72" t="s">
        <v>84</v>
      </c>
      <c r="C34" s="72" t="s">
        <v>110</v>
      </c>
      <c r="D34" s="72" t="s">
        <v>235</v>
      </c>
      <c r="E34" s="91">
        <f t="shared" si="0"/>
        <v>322.52</v>
      </c>
      <c r="F34" s="91">
        <f t="shared" si="1"/>
        <v>322.52</v>
      </c>
      <c r="G34" s="91">
        <f t="shared" si="14"/>
        <v>322.52</v>
      </c>
      <c r="H34" s="91">
        <v>322.52</v>
      </c>
      <c r="I34" s="83">
        <v>0</v>
      </c>
      <c r="J34" s="91">
        <f t="shared" si="2"/>
        <v>0</v>
      </c>
      <c r="K34" s="91">
        <v>0</v>
      </c>
      <c r="L34" s="83">
        <v>0</v>
      </c>
      <c r="M34" s="91">
        <f t="shared" si="3"/>
        <v>0</v>
      </c>
      <c r="N34" s="91">
        <v>0</v>
      </c>
      <c r="O34" s="83">
        <v>0</v>
      </c>
      <c r="P34" s="84">
        <f t="shared" si="4"/>
        <v>0</v>
      </c>
      <c r="Q34" s="91">
        <f t="shared" si="5"/>
        <v>0</v>
      </c>
      <c r="R34" s="91">
        <v>0</v>
      </c>
      <c r="S34" s="83">
        <v>0</v>
      </c>
      <c r="T34" s="91">
        <f t="shared" si="6"/>
        <v>0</v>
      </c>
      <c r="U34" s="91">
        <v>0</v>
      </c>
      <c r="V34" s="91">
        <v>0</v>
      </c>
      <c r="W34" s="91">
        <f t="shared" si="7"/>
        <v>0</v>
      </c>
      <c r="X34" s="91">
        <v>0</v>
      </c>
      <c r="Y34" s="83">
        <v>0</v>
      </c>
      <c r="Z34" s="84">
        <f t="shared" si="8"/>
        <v>0</v>
      </c>
      <c r="AA34" s="91">
        <f t="shared" si="9"/>
        <v>0</v>
      </c>
      <c r="AB34" s="91">
        <v>0</v>
      </c>
      <c r="AC34" s="83">
        <v>0</v>
      </c>
      <c r="AD34" s="91">
        <f t="shared" si="10"/>
        <v>0</v>
      </c>
      <c r="AE34" s="91">
        <v>0</v>
      </c>
      <c r="AF34" s="83">
        <v>0</v>
      </c>
      <c r="AG34" s="91">
        <f t="shared" si="11"/>
        <v>0</v>
      </c>
      <c r="AH34" s="91">
        <v>0</v>
      </c>
      <c r="AI34" s="83">
        <v>0</v>
      </c>
      <c r="AJ34" s="91">
        <f t="shared" si="12"/>
        <v>0</v>
      </c>
      <c r="AK34" s="91">
        <v>0</v>
      </c>
      <c r="AL34" s="83">
        <v>0</v>
      </c>
      <c r="AM34" s="91">
        <f t="shared" si="13"/>
        <v>0</v>
      </c>
      <c r="AN34" s="91">
        <v>0</v>
      </c>
      <c r="AO34" s="83">
        <v>0</v>
      </c>
    </row>
    <row r="35" spans="1:41" ht="19.5" customHeight="1">
      <c r="A35" s="72" t="s">
        <v>234</v>
      </c>
      <c r="B35" s="72" t="s">
        <v>85</v>
      </c>
      <c r="C35" s="72" t="s">
        <v>110</v>
      </c>
      <c r="D35" s="72" t="s">
        <v>236</v>
      </c>
      <c r="E35" s="91">
        <f t="shared" si="0"/>
        <v>164.74</v>
      </c>
      <c r="F35" s="91">
        <f t="shared" si="1"/>
        <v>89.22</v>
      </c>
      <c r="G35" s="91">
        <f t="shared" si="14"/>
        <v>89.22</v>
      </c>
      <c r="H35" s="91">
        <v>89.22</v>
      </c>
      <c r="I35" s="83">
        <v>0</v>
      </c>
      <c r="J35" s="91">
        <f t="shared" si="2"/>
        <v>0</v>
      </c>
      <c r="K35" s="91">
        <v>0</v>
      </c>
      <c r="L35" s="83">
        <v>0</v>
      </c>
      <c r="M35" s="91">
        <f t="shared" si="3"/>
        <v>0</v>
      </c>
      <c r="N35" s="91">
        <v>0</v>
      </c>
      <c r="O35" s="83">
        <v>0</v>
      </c>
      <c r="P35" s="84">
        <f t="shared" si="4"/>
        <v>0</v>
      </c>
      <c r="Q35" s="91">
        <f t="shared" si="5"/>
        <v>0</v>
      </c>
      <c r="R35" s="91">
        <v>0</v>
      </c>
      <c r="S35" s="83">
        <v>0</v>
      </c>
      <c r="T35" s="91">
        <f t="shared" si="6"/>
        <v>0</v>
      </c>
      <c r="U35" s="91">
        <v>0</v>
      </c>
      <c r="V35" s="91">
        <v>0</v>
      </c>
      <c r="W35" s="91">
        <f t="shared" si="7"/>
        <v>0</v>
      </c>
      <c r="X35" s="91">
        <v>0</v>
      </c>
      <c r="Y35" s="83">
        <v>0</v>
      </c>
      <c r="Z35" s="84">
        <f t="shared" si="8"/>
        <v>75.52</v>
      </c>
      <c r="AA35" s="91">
        <f t="shared" si="9"/>
        <v>75.52</v>
      </c>
      <c r="AB35" s="91">
        <v>0</v>
      </c>
      <c r="AC35" s="83">
        <v>75.52</v>
      </c>
      <c r="AD35" s="91">
        <f t="shared" si="10"/>
        <v>0</v>
      </c>
      <c r="AE35" s="91">
        <v>0</v>
      </c>
      <c r="AF35" s="83">
        <v>0</v>
      </c>
      <c r="AG35" s="91">
        <f t="shared" si="11"/>
        <v>0</v>
      </c>
      <c r="AH35" s="91">
        <v>0</v>
      </c>
      <c r="AI35" s="83">
        <v>0</v>
      </c>
      <c r="AJ35" s="91">
        <f t="shared" si="12"/>
        <v>0</v>
      </c>
      <c r="AK35" s="91">
        <v>0</v>
      </c>
      <c r="AL35" s="83">
        <v>0</v>
      </c>
      <c r="AM35" s="91">
        <f t="shared" si="13"/>
        <v>0</v>
      </c>
      <c r="AN35" s="91">
        <v>0</v>
      </c>
      <c r="AO35" s="83">
        <v>0</v>
      </c>
    </row>
    <row r="36" spans="1:41" ht="19.5" customHeight="1">
      <c r="A36" s="72" t="s">
        <v>38</v>
      </c>
      <c r="B36" s="72" t="s">
        <v>38</v>
      </c>
      <c r="C36" s="72" t="s">
        <v>38</v>
      </c>
      <c r="D36" s="72" t="s">
        <v>228</v>
      </c>
      <c r="E36" s="91">
        <f t="shared" si="0"/>
        <v>165.09</v>
      </c>
      <c r="F36" s="91">
        <f t="shared" si="1"/>
        <v>0.03</v>
      </c>
      <c r="G36" s="91">
        <f t="shared" si="14"/>
        <v>0.03</v>
      </c>
      <c r="H36" s="91">
        <v>0.03</v>
      </c>
      <c r="I36" s="83">
        <v>0</v>
      </c>
      <c r="J36" s="91">
        <f t="shared" si="2"/>
        <v>0</v>
      </c>
      <c r="K36" s="91">
        <v>0</v>
      </c>
      <c r="L36" s="83">
        <v>0</v>
      </c>
      <c r="M36" s="91">
        <f t="shared" si="3"/>
        <v>0</v>
      </c>
      <c r="N36" s="91">
        <v>0</v>
      </c>
      <c r="O36" s="83">
        <v>0</v>
      </c>
      <c r="P36" s="84">
        <f t="shared" si="4"/>
        <v>0</v>
      </c>
      <c r="Q36" s="91">
        <f t="shared" si="5"/>
        <v>0</v>
      </c>
      <c r="R36" s="91">
        <v>0</v>
      </c>
      <c r="S36" s="83">
        <v>0</v>
      </c>
      <c r="T36" s="91">
        <f t="shared" si="6"/>
        <v>0</v>
      </c>
      <c r="U36" s="91">
        <v>0</v>
      </c>
      <c r="V36" s="91">
        <v>0</v>
      </c>
      <c r="W36" s="91">
        <f t="shared" si="7"/>
        <v>0</v>
      </c>
      <c r="X36" s="91">
        <v>0</v>
      </c>
      <c r="Y36" s="83">
        <v>0</v>
      </c>
      <c r="Z36" s="84">
        <f t="shared" si="8"/>
        <v>165.06</v>
      </c>
      <c r="AA36" s="91">
        <f t="shared" si="9"/>
        <v>165.06</v>
      </c>
      <c r="AB36" s="91">
        <v>0</v>
      </c>
      <c r="AC36" s="83">
        <v>165.06</v>
      </c>
      <c r="AD36" s="91">
        <f t="shared" si="10"/>
        <v>0</v>
      </c>
      <c r="AE36" s="91">
        <v>0</v>
      </c>
      <c r="AF36" s="83">
        <v>0</v>
      </c>
      <c r="AG36" s="91">
        <f t="shared" si="11"/>
        <v>0</v>
      </c>
      <c r="AH36" s="91">
        <v>0</v>
      </c>
      <c r="AI36" s="83">
        <v>0</v>
      </c>
      <c r="AJ36" s="91">
        <f t="shared" si="12"/>
        <v>0</v>
      </c>
      <c r="AK36" s="91">
        <v>0</v>
      </c>
      <c r="AL36" s="83">
        <v>0</v>
      </c>
      <c r="AM36" s="91">
        <f t="shared" si="13"/>
        <v>0</v>
      </c>
      <c r="AN36" s="91">
        <v>0</v>
      </c>
      <c r="AO36" s="83">
        <v>0</v>
      </c>
    </row>
    <row r="37" spans="1:41" ht="19.5" customHeight="1">
      <c r="A37" s="72" t="s">
        <v>229</v>
      </c>
      <c r="B37" s="72" t="s">
        <v>84</v>
      </c>
      <c r="C37" s="72" t="s">
        <v>110</v>
      </c>
      <c r="D37" s="72" t="s">
        <v>230</v>
      </c>
      <c r="E37" s="91">
        <f t="shared" si="0"/>
        <v>0.03</v>
      </c>
      <c r="F37" s="91">
        <f t="shared" si="1"/>
        <v>0.03</v>
      </c>
      <c r="G37" s="91">
        <f t="shared" si="14"/>
        <v>0.03</v>
      </c>
      <c r="H37" s="91">
        <v>0.03</v>
      </c>
      <c r="I37" s="83">
        <v>0</v>
      </c>
      <c r="J37" s="91">
        <f t="shared" si="2"/>
        <v>0</v>
      </c>
      <c r="K37" s="91">
        <v>0</v>
      </c>
      <c r="L37" s="83">
        <v>0</v>
      </c>
      <c r="M37" s="91">
        <f t="shared" si="3"/>
        <v>0</v>
      </c>
      <c r="N37" s="91">
        <v>0</v>
      </c>
      <c r="O37" s="83">
        <v>0</v>
      </c>
      <c r="P37" s="84">
        <f t="shared" si="4"/>
        <v>0</v>
      </c>
      <c r="Q37" s="91">
        <f t="shared" si="5"/>
        <v>0</v>
      </c>
      <c r="R37" s="91">
        <v>0</v>
      </c>
      <c r="S37" s="83">
        <v>0</v>
      </c>
      <c r="T37" s="91">
        <f t="shared" si="6"/>
        <v>0</v>
      </c>
      <c r="U37" s="91">
        <v>0</v>
      </c>
      <c r="V37" s="91">
        <v>0</v>
      </c>
      <c r="W37" s="91">
        <f t="shared" si="7"/>
        <v>0</v>
      </c>
      <c r="X37" s="91">
        <v>0</v>
      </c>
      <c r="Y37" s="83">
        <v>0</v>
      </c>
      <c r="Z37" s="84">
        <f t="shared" si="8"/>
        <v>0</v>
      </c>
      <c r="AA37" s="91">
        <f t="shared" si="9"/>
        <v>0</v>
      </c>
      <c r="AB37" s="91">
        <v>0</v>
      </c>
      <c r="AC37" s="83">
        <v>0</v>
      </c>
      <c r="AD37" s="91">
        <f t="shared" si="10"/>
        <v>0</v>
      </c>
      <c r="AE37" s="91">
        <v>0</v>
      </c>
      <c r="AF37" s="83">
        <v>0</v>
      </c>
      <c r="AG37" s="91">
        <f t="shared" si="11"/>
        <v>0</v>
      </c>
      <c r="AH37" s="91">
        <v>0</v>
      </c>
      <c r="AI37" s="83">
        <v>0</v>
      </c>
      <c r="AJ37" s="91">
        <f t="shared" si="12"/>
        <v>0</v>
      </c>
      <c r="AK37" s="91">
        <v>0</v>
      </c>
      <c r="AL37" s="83">
        <v>0</v>
      </c>
      <c r="AM37" s="91">
        <f t="shared" si="13"/>
        <v>0</v>
      </c>
      <c r="AN37" s="91">
        <v>0</v>
      </c>
      <c r="AO37" s="83">
        <v>0</v>
      </c>
    </row>
    <row r="38" spans="1:41" ht="19.5" customHeight="1">
      <c r="A38" s="72" t="s">
        <v>229</v>
      </c>
      <c r="B38" s="72" t="s">
        <v>99</v>
      </c>
      <c r="C38" s="72" t="s">
        <v>110</v>
      </c>
      <c r="D38" s="72" t="s">
        <v>232</v>
      </c>
      <c r="E38" s="91">
        <f t="shared" si="0"/>
        <v>165.06</v>
      </c>
      <c r="F38" s="91">
        <f t="shared" si="1"/>
        <v>0</v>
      </c>
      <c r="G38" s="91">
        <f t="shared" si="14"/>
        <v>0</v>
      </c>
      <c r="H38" s="91">
        <v>0</v>
      </c>
      <c r="I38" s="83">
        <v>0</v>
      </c>
      <c r="J38" s="91">
        <f t="shared" si="2"/>
        <v>0</v>
      </c>
      <c r="K38" s="91">
        <v>0</v>
      </c>
      <c r="L38" s="83">
        <v>0</v>
      </c>
      <c r="M38" s="91">
        <f t="shared" si="3"/>
        <v>0</v>
      </c>
      <c r="N38" s="91">
        <v>0</v>
      </c>
      <c r="O38" s="83">
        <v>0</v>
      </c>
      <c r="P38" s="84">
        <f t="shared" si="4"/>
        <v>0</v>
      </c>
      <c r="Q38" s="91">
        <f t="shared" si="5"/>
        <v>0</v>
      </c>
      <c r="R38" s="91">
        <v>0</v>
      </c>
      <c r="S38" s="83">
        <v>0</v>
      </c>
      <c r="T38" s="91">
        <f t="shared" si="6"/>
        <v>0</v>
      </c>
      <c r="U38" s="91">
        <v>0</v>
      </c>
      <c r="V38" s="91">
        <v>0</v>
      </c>
      <c r="W38" s="91">
        <f t="shared" si="7"/>
        <v>0</v>
      </c>
      <c r="X38" s="91">
        <v>0</v>
      </c>
      <c r="Y38" s="83">
        <v>0</v>
      </c>
      <c r="Z38" s="84">
        <f t="shared" si="8"/>
        <v>165.06</v>
      </c>
      <c r="AA38" s="91">
        <f t="shared" si="9"/>
        <v>165.06</v>
      </c>
      <c r="AB38" s="91">
        <v>0</v>
      </c>
      <c r="AC38" s="83">
        <v>165.06</v>
      </c>
      <c r="AD38" s="91">
        <f t="shared" si="10"/>
        <v>0</v>
      </c>
      <c r="AE38" s="91">
        <v>0</v>
      </c>
      <c r="AF38" s="83">
        <v>0</v>
      </c>
      <c r="AG38" s="91">
        <f t="shared" si="11"/>
        <v>0</v>
      </c>
      <c r="AH38" s="91">
        <v>0</v>
      </c>
      <c r="AI38" s="83">
        <v>0</v>
      </c>
      <c r="AJ38" s="91">
        <f t="shared" si="12"/>
        <v>0</v>
      </c>
      <c r="AK38" s="91">
        <v>0</v>
      </c>
      <c r="AL38" s="83">
        <v>0</v>
      </c>
      <c r="AM38" s="91">
        <f t="shared" si="13"/>
        <v>0</v>
      </c>
      <c r="AN38" s="91">
        <v>0</v>
      </c>
      <c r="AO38" s="83">
        <v>0</v>
      </c>
    </row>
    <row r="39" spans="1:41" ht="19.5" customHeight="1">
      <c r="A39" s="72" t="s">
        <v>38</v>
      </c>
      <c r="B39" s="72" t="s">
        <v>38</v>
      </c>
      <c r="C39" s="72" t="s">
        <v>38</v>
      </c>
      <c r="D39" s="72" t="s">
        <v>118</v>
      </c>
      <c r="E39" s="91">
        <f aca="true" t="shared" si="18" ref="E39:E70">SUM(F39,P39,Z39)</f>
        <v>620.55</v>
      </c>
      <c r="F39" s="91">
        <f aca="true" t="shared" si="19" ref="F39:F70">SUM(G39,J39,M39)</f>
        <v>611.8</v>
      </c>
      <c r="G39" s="91">
        <f aca="true" t="shared" si="20" ref="G39:G70">SUM(H39:I39)</f>
        <v>611.8</v>
      </c>
      <c r="H39" s="91">
        <v>344.35</v>
      </c>
      <c r="I39" s="83">
        <v>267.45</v>
      </c>
      <c r="J39" s="91">
        <f aca="true" t="shared" si="21" ref="J39:J70">SUM(K39:L39)</f>
        <v>0</v>
      </c>
      <c r="K39" s="91">
        <v>0</v>
      </c>
      <c r="L39" s="83">
        <v>0</v>
      </c>
      <c r="M39" s="91">
        <f aca="true" t="shared" si="22" ref="M39:M70">SUM(N39:O39)</f>
        <v>0</v>
      </c>
      <c r="N39" s="91">
        <v>0</v>
      </c>
      <c r="O39" s="83">
        <v>0</v>
      </c>
      <c r="P39" s="84">
        <f aca="true" t="shared" si="23" ref="P39:P70">SUM(Q39,T39,W39)</f>
        <v>0</v>
      </c>
      <c r="Q39" s="91">
        <f aca="true" t="shared" si="24" ref="Q39:Q70">SUM(R39:S39)</f>
        <v>0</v>
      </c>
      <c r="R39" s="91">
        <v>0</v>
      </c>
      <c r="S39" s="83">
        <v>0</v>
      </c>
      <c r="T39" s="91">
        <f aca="true" t="shared" si="25" ref="T39:T70">SUM(U39:V39)</f>
        <v>0</v>
      </c>
      <c r="U39" s="91">
        <v>0</v>
      </c>
      <c r="V39" s="91">
        <v>0</v>
      </c>
      <c r="W39" s="91">
        <f aca="true" t="shared" si="26" ref="W39:W70">SUM(X39:Y39)</f>
        <v>0</v>
      </c>
      <c r="X39" s="91">
        <v>0</v>
      </c>
      <c r="Y39" s="83">
        <v>0</v>
      </c>
      <c r="Z39" s="84">
        <f aca="true" t="shared" si="27" ref="Z39:Z70">SUM(AA39,AD39,AG39,AJ39,AM39)</f>
        <v>8.75</v>
      </c>
      <c r="AA39" s="91">
        <f aca="true" t="shared" si="28" ref="AA39:AA70">SUM(AB39:AC39)</f>
        <v>8.75</v>
      </c>
      <c r="AB39" s="91">
        <v>0</v>
      </c>
      <c r="AC39" s="83">
        <v>8.75</v>
      </c>
      <c r="AD39" s="91">
        <f aca="true" t="shared" si="29" ref="AD39:AD70">SUM(AE39:AF39)</f>
        <v>0</v>
      </c>
      <c r="AE39" s="91">
        <v>0</v>
      </c>
      <c r="AF39" s="83">
        <v>0</v>
      </c>
      <c r="AG39" s="91">
        <f aca="true" t="shared" si="30" ref="AG39:AG70">SUM(AH39:AI39)</f>
        <v>0</v>
      </c>
      <c r="AH39" s="91">
        <v>0</v>
      </c>
      <c r="AI39" s="83">
        <v>0</v>
      </c>
      <c r="AJ39" s="91">
        <f aca="true" t="shared" si="31" ref="AJ39:AJ70">SUM(AK39:AL39)</f>
        <v>0</v>
      </c>
      <c r="AK39" s="91">
        <v>0</v>
      </c>
      <c r="AL39" s="83">
        <v>0</v>
      </c>
      <c r="AM39" s="91">
        <f aca="true" t="shared" si="32" ref="AM39:AM70">SUM(AN39:AO39)</f>
        <v>0</v>
      </c>
      <c r="AN39" s="91">
        <v>0</v>
      </c>
      <c r="AO39" s="83">
        <v>0</v>
      </c>
    </row>
    <row r="40" spans="1:41" ht="19.5" customHeight="1">
      <c r="A40" s="72" t="s">
        <v>38</v>
      </c>
      <c r="B40" s="72" t="s">
        <v>38</v>
      </c>
      <c r="C40" s="72" t="s">
        <v>38</v>
      </c>
      <c r="D40" s="72" t="s">
        <v>119</v>
      </c>
      <c r="E40" s="91">
        <f t="shared" si="18"/>
        <v>277.74</v>
      </c>
      <c r="F40" s="91">
        <f t="shared" si="19"/>
        <v>274.89</v>
      </c>
      <c r="G40" s="91">
        <f t="shared" si="20"/>
        <v>274.89</v>
      </c>
      <c r="H40" s="91">
        <v>153.98</v>
      </c>
      <c r="I40" s="83">
        <v>120.91</v>
      </c>
      <c r="J40" s="91">
        <f t="shared" si="21"/>
        <v>0</v>
      </c>
      <c r="K40" s="91">
        <v>0</v>
      </c>
      <c r="L40" s="83">
        <v>0</v>
      </c>
      <c r="M40" s="91">
        <f t="shared" si="22"/>
        <v>0</v>
      </c>
      <c r="N40" s="91">
        <v>0</v>
      </c>
      <c r="O40" s="83">
        <v>0</v>
      </c>
      <c r="P40" s="84">
        <f t="shared" si="23"/>
        <v>0</v>
      </c>
      <c r="Q40" s="91">
        <f t="shared" si="24"/>
        <v>0</v>
      </c>
      <c r="R40" s="91">
        <v>0</v>
      </c>
      <c r="S40" s="83">
        <v>0</v>
      </c>
      <c r="T40" s="91">
        <f t="shared" si="25"/>
        <v>0</v>
      </c>
      <c r="U40" s="91">
        <v>0</v>
      </c>
      <c r="V40" s="91">
        <v>0</v>
      </c>
      <c r="W40" s="91">
        <f t="shared" si="26"/>
        <v>0</v>
      </c>
      <c r="X40" s="91">
        <v>0</v>
      </c>
      <c r="Y40" s="83">
        <v>0</v>
      </c>
      <c r="Z40" s="84">
        <f t="shared" si="27"/>
        <v>2.85</v>
      </c>
      <c r="AA40" s="91">
        <f t="shared" si="28"/>
        <v>2.85</v>
      </c>
      <c r="AB40" s="91">
        <v>0</v>
      </c>
      <c r="AC40" s="83">
        <v>2.85</v>
      </c>
      <c r="AD40" s="91">
        <f t="shared" si="29"/>
        <v>0</v>
      </c>
      <c r="AE40" s="91">
        <v>0</v>
      </c>
      <c r="AF40" s="83">
        <v>0</v>
      </c>
      <c r="AG40" s="91">
        <f t="shared" si="30"/>
        <v>0</v>
      </c>
      <c r="AH40" s="91">
        <v>0</v>
      </c>
      <c r="AI40" s="83">
        <v>0</v>
      </c>
      <c r="AJ40" s="91">
        <f t="shared" si="31"/>
        <v>0</v>
      </c>
      <c r="AK40" s="91">
        <v>0</v>
      </c>
      <c r="AL40" s="83">
        <v>0</v>
      </c>
      <c r="AM40" s="91">
        <f t="shared" si="32"/>
        <v>0</v>
      </c>
      <c r="AN40" s="91">
        <v>0</v>
      </c>
      <c r="AO40" s="83">
        <v>0</v>
      </c>
    </row>
    <row r="41" spans="1:41" ht="19.5" customHeight="1">
      <c r="A41" s="72" t="s">
        <v>38</v>
      </c>
      <c r="B41" s="72" t="s">
        <v>38</v>
      </c>
      <c r="C41" s="72" t="s">
        <v>38</v>
      </c>
      <c r="D41" s="72" t="s">
        <v>233</v>
      </c>
      <c r="E41" s="91">
        <f t="shared" si="18"/>
        <v>211.57999999999998</v>
      </c>
      <c r="F41" s="91">
        <f t="shared" si="19"/>
        <v>211.57999999999998</v>
      </c>
      <c r="G41" s="91">
        <f t="shared" si="20"/>
        <v>211.57999999999998</v>
      </c>
      <c r="H41" s="91">
        <v>153.98</v>
      </c>
      <c r="I41" s="83">
        <v>57.6</v>
      </c>
      <c r="J41" s="91">
        <f t="shared" si="21"/>
        <v>0</v>
      </c>
      <c r="K41" s="91">
        <v>0</v>
      </c>
      <c r="L41" s="83">
        <v>0</v>
      </c>
      <c r="M41" s="91">
        <f t="shared" si="22"/>
        <v>0</v>
      </c>
      <c r="N41" s="91">
        <v>0</v>
      </c>
      <c r="O41" s="83">
        <v>0</v>
      </c>
      <c r="P41" s="84">
        <f t="shared" si="23"/>
        <v>0</v>
      </c>
      <c r="Q41" s="91">
        <f t="shared" si="24"/>
        <v>0</v>
      </c>
      <c r="R41" s="91">
        <v>0</v>
      </c>
      <c r="S41" s="83">
        <v>0</v>
      </c>
      <c r="T41" s="91">
        <f t="shared" si="25"/>
        <v>0</v>
      </c>
      <c r="U41" s="91">
        <v>0</v>
      </c>
      <c r="V41" s="91">
        <v>0</v>
      </c>
      <c r="W41" s="91">
        <f t="shared" si="26"/>
        <v>0</v>
      </c>
      <c r="X41" s="91">
        <v>0</v>
      </c>
      <c r="Y41" s="83">
        <v>0</v>
      </c>
      <c r="Z41" s="84">
        <f t="shared" si="27"/>
        <v>0</v>
      </c>
      <c r="AA41" s="91">
        <f t="shared" si="28"/>
        <v>0</v>
      </c>
      <c r="AB41" s="91">
        <v>0</v>
      </c>
      <c r="AC41" s="83">
        <v>0</v>
      </c>
      <c r="AD41" s="91">
        <f t="shared" si="29"/>
        <v>0</v>
      </c>
      <c r="AE41" s="91">
        <v>0</v>
      </c>
      <c r="AF41" s="83">
        <v>0</v>
      </c>
      <c r="AG41" s="91">
        <f t="shared" si="30"/>
        <v>0</v>
      </c>
      <c r="AH41" s="91">
        <v>0</v>
      </c>
      <c r="AI41" s="83">
        <v>0</v>
      </c>
      <c r="AJ41" s="91">
        <f t="shared" si="31"/>
        <v>0</v>
      </c>
      <c r="AK41" s="91">
        <v>0</v>
      </c>
      <c r="AL41" s="83">
        <v>0</v>
      </c>
      <c r="AM41" s="91">
        <f t="shared" si="32"/>
        <v>0</v>
      </c>
      <c r="AN41" s="91">
        <v>0</v>
      </c>
      <c r="AO41" s="83">
        <v>0</v>
      </c>
    </row>
    <row r="42" spans="1:41" ht="19.5" customHeight="1">
      <c r="A42" s="72" t="s">
        <v>234</v>
      </c>
      <c r="B42" s="72" t="s">
        <v>84</v>
      </c>
      <c r="C42" s="72" t="s">
        <v>120</v>
      </c>
      <c r="D42" s="72" t="s">
        <v>235</v>
      </c>
      <c r="E42" s="91">
        <f t="shared" si="18"/>
        <v>98.42</v>
      </c>
      <c r="F42" s="91">
        <f t="shared" si="19"/>
        <v>98.42</v>
      </c>
      <c r="G42" s="91">
        <f t="shared" si="20"/>
        <v>98.42</v>
      </c>
      <c r="H42" s="91">
        <v>98.42</v>
      </c>
      <c r="I42" s="83">
        <v>0</v>
      </c>
      <c r="J42" s="91">
        <f t="shared" si="21"/>
        <v>0</v>
      </c>
      <c r="K42" s="91">
        <v>0</v>
      </c>
      <c r="L42" s="83">
        <v>0</v>
      </c>
      <c r="M42" s="91">
        <f t="shared" si="22"/>
        <v>0</v>
      </c>
      <c r="N42" s="91">
        <v>0</v>
      </c>
      <c r="O42" s="83">
        <v>0</v>
      </c>
      <c r="P42" s="84">
        <f t="shared" si="23"/>
        <v>0</v>
      </c>
      <c r="Q42" s="91">
        <f t="shared" si="24"/>
        <v>0</v>
      </c>
      <c r="R42" s="91">
        <v>0</v>
      </c>
      <c r="S42" s="83">
        <v>0</v>
      </c>
      <c r="T42" s="91">
        <f t="shared" si="25"/>
        <v>0</v>
      </c>
      <c r="U42" s="91">
        <v>0</v>
      </c>
      <c r="V42" s="91">
        <v>0</v>
      </c>
      <c r="W42" s="91">
        <f t="shared" si="26"/>
        <v>0</v>
      </c>
      <c r="X42" s="91">
        <v>0</v>
      </c>
      <c r="Y42" s="83">
        <v>0</v>
      </c>
      <c r="Z42" s="84">
        <f t="shared" si="27"/>
        <v>0</v>
      </c>
      <c r="AA42" s="91">
        <f t="shared" si="28"/>
        <v>0</v>
      </c>
      <c r="AB42" s="91">
        <v>0</v>
      </c>
      <c r="AC42" s="83">
        <v>0</v>
      </c>
      <c r="AD42" s="91">
        <f t="shared" si="29"/>
        <v>0</v>
      </c>
      <c r="AE42" s="91">
        <v>0</v>
      </c>
      <c r="AF42" s="83">
        <v>0</v>
      </c>
      <c r="AG42" s="91">
        <f t="shared" si="30"/>
        <v>0</v>
      </c>
      <c r="AH42" s="91">
        <v>0</v>
      </c>
      <c r="AI42" s="83">
        <v>0</v>
      </c>
      <c r="AJ42" s="91">
        <f t="shared" si="31"/>
        <v>0</v>
      </c>
      <c r="AK42" s="91">
        <v>0</v>
      </c>
      <c r="AL42" s="83">
        <v>0</v>
      </c>
      <c r="AM42" s="91">
        <f t="shared" si="32"/>
        <v>0</v>
      </c>
      <c r="AN42" s="91">
        <v>0</v>
      </c>
      <c r="AO42" s="83">
        <v>0</v>
      </c>
    </row>
    <row r="43" spans="1:41" ht="19.5" customHeight="1">
      <c r="A43" s="72" t="s">
        <v>234</v>
      </c>
      <c r="B43" s="72" t="s">
        <v>85</v>
      </c>
      <c r="C43" s="72" t="s">
        <v>120</v>
      </c>
      <c r="D43" s="72" t="s">
        <v>236</v>
      </c>
      <c r="E43" s="91">
        <f t="shared" si="18"/>
        <v>113.16</v>
      </c>
      <c r="F43" s="91">
        <f t="shared" si="19"/>
        <v>113.16</v>
      </c>
      <c r="G43" s="91">
        <f t="shared" si="20"/>
        <v>113.16</v>
      </c>
      <c r="H43" s="91">
        <v>55.56</v>
      </c>
      <c r="I43" s="83">
        <v>57.6</v>
      </c>
      <c r="J43" s="91">
        <f t="shared" si="21"/>
        <v>0</v>
      </c>
      <c r="K43" s="91">
        <v>0</v>
      </c>
      <c r="L43" s="83">
        <v>0</v>
      </c>
      <c r="M43" s="91">
        <f t="shared" si="22"/>
        <v>0</v>
      </c>
      <c r="N43" s="91">
        <v>0</v>
      </c>
      <c r="O43" s="83">
        <v>0</v>
      </c>
      <c r="P43" s="84">
        <f t="shared" si="23"/>
        <v>0</v>
      </c>
      <c r="Q43" s="91">
        <f t="shared" si="24"/>
        <v>0</v>
      </c>
      <c r="R43" s="91">
        <v>0</v>
      </c>
      <c r="S43" s="83">
        <v>0</v>
      </c>
      <c r="T43" s="91">
        <f t="shared" si="25"/>
        <v>0</v>
      </c>
      <c r="U43" s="91">
        <v>0</v>
      </c>
      <c r="V43" s="91">
        <v>0</v>
      </c>
      <c r="W43" s="91">
        <f t="shared" si="26"/>
        <v>0</v>
      </c>
      <c r="X43" s="91">
        <v>0</v>
      </c>
      <c r="Y43" s="83">
        <v>0</v>
      </c>
      <c r="Z43" s="84">
        <f t="shared" si="27"/>
        <v>0</v>
      </c>
      <c r="AA43" s="91">
        <f t="shared" si="28"/>
        <v>0</v>
      </c>
      <c r="AB43" s="91">
        <v>0</v>
      </c>
      <c r="AC43" s="83">
        <v>0</v>
      </c>
      <c r="AD43" s="91">
        <f t="shared" si="29"/>
        <v>0</v>
      </c>
      <c r="AE43" s="91">
        <v>0</v>
      </c>
      <c r="AF43" s="83">
        <v>0</v>
      </c>
      <c r="AG43" s="91">
        <f t="shared" si="30"/>
        <v>0</v>
      </c>
      <c r="AH43" s="91">
        <v>0</v>
      </c>
      <c r="AI43" s="83">
        <v>0</v>
      </c>
      <c r="AJ43" s="91">
        <f t="shared" si="31"/>
        <v>0</v>
      </c>
      <c r="AK43" s="91">
        <v>0</v>
      </c>
      <c r="AL43" s="83">
        <v>0</v>
      </c>
      <c r="AM43" s="91">
        <f t="shared" si="32"/>
        <v>0</v>
      </c>
      <c r="AN43" s="91">
        <v>0</v>
      </c>
      <c r="AO43" s="83">
        <v>0</v>
      </c>
    </row>
    <row r="44" spans="1:41" ht="19.5" customHeight="1">
      <c r="A44" s="72" t="s">
        <v>38</v>
      </c>
      <c r="B44" s="72" t="s">
        <v>38</v>
      </c>
      <c r="C44" s="72" t="s">
        <v>38</v>
      </c>
      <c r="D44" s="72" t="s">
        <v>237</v>
      </c>
      <c r="E44" s="91">
        <f t="shared" si="18"/>
        <v>66.16</v>
      </c>
      <c r="F44" s="91">
        <f t="shared" si="19"/>
        <v>63.31</v>
      </c>
      <c r="G44" s="91">
        <f t="shared" si="20"/>
        <v>63.31</v>
      </c>
      <c r="H44" s="91">
        <v>0</v>
      </c>
      <c r="I44" s="83">
        <v>63.31</v>
      </c>
      <c r="J44" s="91">
        <f t="shared" si="21"/>
        <v>0</v>
      </c>
      <c r="K44" s="91">
        <v>0</v>
      </c>
      <c r="L44" s="83">
        <v>0</v>
      </c>
      <c r="M44" s="91">
        <f t="shared" si="22"/>
        <v>0</v>
      </c>
      <c r="N44" s="91">
        <v>0</v>
      </c>
      <c r="O44" s="83">
        <v>0</v>
      </c>
      <c r="P44" s="84">
        <f t="shared" si="23"/>
        <v>0</v>
      </c>
      <c r="Q44" s="91">
        <f t="shared" si="24"/>
        <v>0</v>
      </c>
      <c r="R44" s="91">
        <v>0</v>
      </c>
      <c r="S44" s="83">
        <v>0</v>
      </c>
      <c r="T44" s="91">
        <f t="shared" si="25"/>
        <v>0</v>
      </c>
      <c r="U44" s="91">
        <v>0</v>
      </c>
      <c r="V44" s="91">
        <v>0</v>
      </c>
      <c r="W44" s="91">
        <f t="shared" si="26"/>
        <v>0</v>
      </c>
      <c r="X44" s="91">
        <v>0</v>
      </c>
      <c r="Y44" s="83">
        <v>0</v>
      </c>
      <c r="Z44" s="84">
        <f t="shared" si="27"/>
        <v>2.85</v>
      </c>
      <c r="AA44" s="91">
        <f t="shared" si="28"/>
        <v>2.85</v>
      </c>
      <c r="AB44" s="91">
        <v>0</v>
      </c>
      <c r="AC44" s="83">
        <v>2.85</v>
      </c>
      <c r="AD44" s="91">
        <f t="shared" si="29"/>
        <v>0</v>
      </c>
      <c r="AE44" s="91">
        <v>0</v>
      </c>
      <c r="AF44" s="83">
        <v>0</v>
      </c>
      <c r="AG44" s="91">
        <f t="shared" si="30"/>
        <v>0</v>
      </c>
      <c r="AH44" s="91">
        <v>0</v>
      </c>
      <c r="AI44" s="83">
        <v>0</v>
      </c>
      <c r="AJ44" s="91">
        <f t="shared" si="31"/>
        <v>0</v>
      </c>
      <c r="AK44" s="91">
        <v>0</v>
      </c>
      <c r="AL44" s="83">
        <v>0</v>
      </c>
      <c r="AM44" s="91">
        <f t="shared" si="32"/>
        <v>0</v>
      </c>
      <c r="AN44" s="91">
        <v>0</v>
      </c>
      <c r="AO44" s="83">
        <v>0</v>
      </c>
    </row>
    <row r="45" spans="1:41" ht="19.5" customHeight="1">
      <c r="A45" s="72" t="s">
        <v>238</v>
      </c>
      <c r="B45" s="72" t="s">
        <v>84</v>
      </c>
      <c r="C45" s="72" t="s">
        <v>120</v>
      </c>
      <c r="D45" s="72" t="s">
        <v>239</v>
      </c>
      <c r="E45" s="91">
        <f t="shared" si="18"/>
        <v>66.16</v>
      </c>
      <c r="F45" s="91">
        <f t="shared" si="19"/>
        <v>63.31</v>
      </c>
      <c r="G45" s="91">
        <f t="shared" si="20"/>
        <v>63.31</v>
      </c>
      <c r="H45" s="91">
        <v>0</v>
      </c>
      <c r="I45" s="83">
        <v>63.31</v>
      </c>
      <c r="J45" s="91">
        <f t="shared" si="21"/>
        <v>0</v>
      </c>
      <c r="K45" s="91">
        <v>0</v>
      </c>
      <c r="L45" s="83">
        <v>0</v>
      </c>
      <c r="M45" s="91">
        <f t="shared" si="22"/>
        <v>0</v>
      </c>
      <c r="N45" s="91">
        <v>0</v>
      </c>
      <c r="O45" s="83">
        <v>0</v>
      </c>
      <c r="P45" s="84">
        <f t="shared" si="23"/>
        <v>0</v>
      </c>
      <c r="Q45" s="91">
        <f t="shared" si="24"/>
        <v>0</v>
      </c>
      <c r="R45" s="91">
        <v>0</v>
      </c>
      <c r="S45" s="83">
        <v>0</v>
      </c>
      <c r="T45" s="91">
        <f t="shared" si="25"/>
        <v>0</v>
      </c>
      <c r="U45" s="91">
        <v>0</v>
      </c>
      <c r="V45" s="91">
        <v>0</v>
      </c>
      <c r="W45" s="91">
        <f t="shared" si="26"/>
        <v>0</v>
      </c>
      <c r="X45" s="91">
        <v>0</v>
      </c>
      <c r="Y45" s="83">
        <v>0</v>
      </c>
      <c r="Z45" s="84">
        <f t="shared" si="27"/>
        <v>2.85</v>
      </c>
      <c r="AA45" s="91">
        <f t="shared" si="28"/>
        <v>2.85</v>
      </c>
      <c r="AB45" s="91">
        <v>0</v>
      </c>
      <c r="AC45" s="83">
        <v>2.85</v>
      </c>
      <c r="AD45" s="91">
        <f t="shared" si="29"/>
        <v>0</v>
      </c>
      <c r="AE45" s="91">
        <v>0</v>
      </c>
      <c r="AF45" s="83">
        <v>0</v>
      </c>
      <c r="AG45" s="91">
        <f t="shared" si="30"/>
        <v>0</v>
      </c>
      <c r="AH45" s="91">
        <v>0</v>
      </c>
      <c r="AI45" s="83">
        <v>0</v>
      </c>
      <c r="AJ45" s="91">
        <f t="shared" si="31"/>
        <v>0</v>
      </c>
      <c r="AK45" s="91">
        <v>0</v>
      </c>
      <c r="AL45" s="83">
        <v>0</v>
      </c>
      <c r="AM45" s="91">
        <f t="shared" si="32"/>
        <v>0</v>
      </c>
      <c r="AN45" s="91">
        <v>0</v>
      </c>
      <c r="AO45" s="83">
        <v>0</v>
      </c>
    </row>
    <row r="46" spans="1:41" ht="19.5" customHeight="1">
      <c r="A46" s="72" t="s">
        <v>38</v>
      </c>
      <c r="B46" s="72" t="s">
        <v>38</v>
      </c>
      <c r="C46" s="72" t="s">
        <v>38</v>
      </c>
      <c r="D46" s="72" t="s">
        <v>121</v>
      </c>
      <c r="E46" s="91">
        <f t="shared" si="18"/>
        <v>342.80999999999995</v>
      </c>
      <c r="F46" s="91">
        <f t="shared" si="19"/>
        <v>336.90999999999997</v>
      </c>
      <c r="G46" s="91">
        <f t="shared" si="20"/>
        <v>336.90999999999997</v>
      </c>
      <c r="H46" s="91">
        <v>190.37</v>
      </c>
      <c r="I46" s="83">
        <v>146.54</v>
      </c>
      <c r="J46" s="91">
        <f t="shared" si="21"/>
        <v>0</v>
      </c>
      <c r="K46" s="91">
        <v>0</v>
      </c>
      <c r="L46" s="83">
        <v>0</v>
      </c>
      <c r="M46" s="91">
        <f t="shared" si="22"/>
        <v>0</v>
      </c>
      <c r="N46" s="91">
        <v>0</v>
      </c>
      <c r="O46" s="83">
        <v>0</v>
      </c>
      <c r="P46" s="84">
        <f t="shared" si="23"/>
        <v>0</v>
      </c>
      <c r="Q46" s="91">
        <f t="shared" si="24"/>
        <v>0</v>
      </c>
      <c r="R46" s="91">
        <v>0</v>
      </c>
      <c r="S46" s="83">
        <v>0</v>
      </c>
      <c r="T46" s="91">
        <f t="shared" si="25"/>
        <v>0</v>
      </c>
      <c r="U46" s="91">
        <v>0</v>
      </c>
      <c r="V46" s="91">
        <v>0</v>
      </c>
      <c r="W46" s="91">
        <f t="shared" si="26"/>
        <v>0</v>
      </c>
      <c r="X46" s="91">
        <v>0</v>
      </c>
      <c r="Y46" s="83">
        <v>0</v>
      </c>
      <c r="Z46" s="84">
        <f t="shared" si="27"/>
        <v>5.9</v>
      </c>
      <c r="AA46" s="91">
        <f t="shared" si="28"/>
        <v>5.9</v>
      </c>
      <c r="AB46" s="91">
        <v>0</v>
      </c>
      <c r="AC46" s="83">
        <v>5.9</v>
      </c>
      <c r="AD46" s="91">
        <f t="shared" si="29"/>
        <v>0</v>
      </c>
      <c r="AE46" s="91">
        <v>0</v>
      </c>
      <c r="AF46" s="83">
        <v>0</v>
      </c>
      <c r="AG46" s="91">
        <f t="shared" si="30"/>
        <v>0</v>
      </c>
      <c r="AH46" s="91">
        <v>0</v>
      </c>
      <c r="AI46" s="83">
        <v>0</v>
      </c>
      <c r="AJ46" s="91">
        <f t="shared" si="31"/>
        <v>0</v>
      </c>
      <c r="AK46" s="91">
        <v>0</v>
      </c>
      <c r="AL46" s="83">
        <v>0</v>
      </c>
      <c r="AM46" s="91">
        <f t="shared" si="32"/>
        <v>0</v>
      </c>
      <c r="AN46" s="91">
        <v>0</v>
      </c>
      <c r="AO46" s="83">
        <v>0</v>
      </c>
    </row>
    <row r="47" spans="1:41" ht="19.5" customHeight="1">
      <c r="A47" s="72" t="s">
        <v>38</v>
      </c>
      <c r="B47" s="72" t="s">
        <v>38</v>
      </c>
      <c r="C47" s="72" t="s">
        <v>38</v>
      </c>
      <c r="D47" s="72" t="s">
        <v>233</v>
      </c>
      <c r="E47" s="91">
        <f t="shared" si="18"/>
        <v>266.64</v>
      </c>
      <c r="F47" s="91">
        <f t="shared" si="19"/>
        <v>266.64</v>
      </c>
      <c r="G47" s="91">
        <f t="shared" si="20"/>
        <v>266.64</v>
      </c>
      <c r="H47" s="91">
        <v>190.33</v>
      </c>
      <c r="I47" s="83">
        <v>76.31</v>
      </c>
      <c r="J47" s="91">
        <f t="shared" si="21"/>
        <v>0</v>
      </c>
      <c r="K47" s="91">
        <v>0</v>
      </c>
      <c r="L47" s="83">
        <v>0</v>
      </c>
      <c r="M47" s="91">
        <f t="shared" si="22"/>
        <v>0</v>
      </c>
      <c r="N47" s="91">
        <v>0</v>
      </c>
      <c r="O47" s="83">
        <v>0</v>
      </c>
      <c r="P47" s="84">
        <f t="shared" si="23"/>
        <v>0</v>
      </c>
      <c r="Q47" s="91">
        <f t="shared" si="24"/>
        <v>0</v>
      </c>
      <c r="R47" s="91">
        <v>0</v>
      </c>
      <c r="S47" s="83">
        <v>0</v>
      </c>
      <c r="T47" s="91">
        <f t="shared" si="25"/>
        <v>0</v>
      </c>
      <c r="U47" s="91">
        <v>0</v>
      </c>
      <c r="V47" s="91">
        <v>0</v>
      </c>
      <c r="W47" s="91">
        <f t="shared" si="26"/>
        <v>0</v>
      </c>
      <c r="X47" s="91">
        <v>0</v>
      </c>
      <c r="Y47" s="83">
        <v>0</v>
      </c>
      <c r="Z47" s="84">
        <f t="shared" si="27"/>
        <v>0</v>
      </c>
      <c r="AA47" s="91">
        <f t="shared" si="28"/>
        <v>0</v>
      </c>
      <c r="AB47" s="91">
        <v>0</v>
      </c>
      <c r="AC47" s="83">
        <v>0</v>
      </c>
      <c r="AD47" s="91">
        <f t="shared" si="29"/>
        <v>0</v>
      </c>
      <c r="AE47" s="91">
        <v>0</v>
      </c>
      <c r="AF47" s="83">
        <v>0</v>
      </c>
      <c r="AG47" s="91">
        <f t="shared" si="30"/>
        <v>0</v>
      </c>
      <c r="AH47" s="91">
        <v>0</v>
      </c>
      <c r="AI47" s="83">
        <v>0</v>
      </c>
      <c r="AJ47" s="91">
        <f t="shared" si="31"/>
        <v>0</v>
      </c>
      <c r="AK47" s="91">
        <v>0</v>
      </c>
      <c r="AL47" s="83">
        <v>0</v>
      </c>
      <c r="AM47" s="91">
        <f t="shared" si="32"/>
        <v>0</v>
      </c>
      <c r="AN47" s="91">
        <v>0</v>
      </c>
      <c r="AO47" s="83">
        <v>0</v>
      </c>
    </row>
    <row r="48" spans="1:41" ht="19.5" customHeight="1">
      <c r="A48" s="72" t="s">
        <v>234</v>
      </c>
      <c r="B48" s="72" t="s">
        <v>84</v>
      </c>
      <c r="C48" s="72" t="s">
        <v>122</v>
      </c>
      <c r="D48" s="72" t="s">
        <v>235</v>
      </c>
      <c r="E48" s="91">
        <f t="shared" si="18"/>
        <v>123</v>
      </c>
      <c r="F48" s="91">
        <f t="shared" si="19"/>
        <v>123</v>
      </c>
      <c r="G48" s="91">
        <f t="shared" si="20"/>
        <v>123</v>
      </c>
      <c r="H48" s="91">
        <v>123</v>
      </c>
      <c r="I48" s="83">
        <v>0</v>
      </c>
      <c r="J48" s="91">
        <f t="shared" si="21"/>
        <v>0</v>
      </c>
      <c r="K48" s="91">
        <v>0</v>
      </c>
      <c r="L48" s="83">
        <v>0</v>
      </c>
      <c r="M48" s="91">
        <f t="shared" si="22"/>
        <v>0</v>
      </c>
      <c r="N48" s="91">
        <v>0</v>
      </c>
      <c r="O48" s="83">
        <v>0</v>
      </c>
      <c r="P48" s="84">
        <f t="shared" si="23"/>
        <v>0</v>
      </c>
      <c r="Q48" s="91">
        <f t="shared" si="24"/>
        <v>0</v>
      </c>
      <c r="R48" s="91">
        <v>0</v>
      </c>
      <c r="S48" s="83">
        <v>0</v>
      </c>
      <c r="T48" s="91">
        <f t="shared" si="25"/>
        <v>0</v>
      </c>
      <c r="U48" s="91">
        <v>0</v>
      </c>
      <c r="V48" s="91">
        <v>0</v>
      </c>
      <c r="W48" s="91">
        <f t="shared" si="26"/>
        <v>0</v>
      </c>
      <c r="X48" s="91">
        <v>0</v>
      </c>
      <c r="Y48" s="83">
        <v>0</v>
      </c>
      <c r="Z48" s="84">
        <f t="shared" si="27"/>
        <v>0</v>
      </c>
      <c r="AA48" s="91">
        <f t="shared" si="28"/>
        <v>0</v>
      </c>
      <c r="AB48" s="91">
        <v>0</v>
      </c>
      <c r="AC48" s="83">
        <v>0</v>
      </c>
      <c r="AD48" s="91">
        <f t="shared" si="29"/>
        <v>0</v>
      </c>
      <c r="AE48" s="91">
        <v>0</v>
      </c>
      <c r="AF48" s="83">
        <v>0</v>
      </c>
      <c r="AG48" s="91">
        <f t="shared" si="30"/>
        <v>0</v>
      </c>
      <c r="AH48" s="91">
        <v>0</v>
      </c>
      <c r="AI48" s="83">
        <v>0</v>
      </c>
      <c r="AJ48" s="91">
        <f t="shared" si="31"/>
        <v>0</v>
      </c>
      <c r="AK48" s="91">
        <v>0</v>
      </c>
      <c r="AL48" s="83">
        <v>0</v>
      </c>
      <c r="AM48" s="91">
        <f t="shared" si="32"/>
        <v>0</v>
      </c>
      <c r="AN48" s="91">
        <v>0</v>
      </c>
      <c r="AO48" s="83">
        <v>0</v>
      </c>
    </row>
    <row r="49" spans="1:41" ht="19.5" customHeight="1">
      <c r="A49" s="72" t="s">
        <v>234</v>
      </c>
      <c r="B49" s="72" t="s">
        <v>85</v>
      </c>
      <c r="C49" s="72" t="s">
        <v>122</v>
      </c>
      <c r="D49" s="72" t="s">
        <v>236</v>
      </c>
      <c r="E49" s="91">
        <f t="shared" si="18"/>
        <v>143.64</v>
      </c>
      <c r="F49" s="91">
        <f t="shared" si="19"/>
        <v>143.64</v>
      </c>
      <c r="G49" s="91">
        <f t="shared" si="20"/>
        <v>143.64</v>
      </c>
      <c r="H49" s="91">
        <v>67.33</v>
      </c>
      <c r="I49" s="83">
        <v>76.31</v>
      </c>
      <c r="J49" s="91">
        <f t="shared" si="21"/>
        <v>0</v>
      </c>
      <c r="K49" s="91">
        <v>0</v>
      </c>
      <c r="L49" s="83">
        <v>0</v>
      </c>
      <c r="M49" s="91">
        <f t="shared" si="22"/>
        <v>0</v>
      </c>
      <c r="N49" s="91">
        <v>0</v>
      </c>
      <c r="O49" s="83">
        <v>0</v>
      </c>
      <c r="P49" s="84">
        <f t="shared" si="23"/>
        <v>0</v>
      </c>
      <c r="Q49" s="91">
        <f t="shared" si="24"/>
        <v>0</v>
      </c>
      <c r="R49" s="91">
        <v>0</v>
      </c>
      <c r="S49" s="83">
        <v>0</v>
      </c>
      <c r="T49" s="91">
        <f t="shared" si="25"/>
        <v>0</v>
      </c>
      <c r="U49" s="91">
        <v>0</v>
      </c>
      <c r="V49" s="91">
        <v>0</v>
      </c>
      <c r="W49" s="91">
        <f t="shared" si="26"/>
        <v>0</v>
      </c>
      <c r="X49" s="91">
        <v>0</v>
      </c>
      <c r="Y49" s="83">
        <v>0</v>
      </c>
      <c r="Z49" s="84">
        <f t="shared" si="27"/>
        <v>0</v>
      </c>
      <c r="AA49" s="91">
        <f t="shared" si="28"/>
        <v>0</v>
      </c>
      <c r="AB49" s="91">
        <v>0</v>
      </c>
      <c r="AC49" s="83">
        <v>0</v>
      </c>
      <c r="AD49" s="91">
        <f t="shared" si="29"/>
        <v>0</v>
      </c>
      <c r="AE49" s="91">
        <v>0</v>
      </c>
      <c r="AF49" s="83">
        <v>0</v>
      </c>
      <c r="AG49" s="91">
        <f t="shared" si="30"/>
        <v>0</v>
      </c>
      <c r="AH49" s="91">
        <v>0</v>
      </c>
      <c r="AI49" s="83">
        <v>0</v>
      </c>
      <c r="AJ49" s="91">
        <f t="shared" si="31"/>
        <v>0</v>
      </c>
      <c r="AK49" s="91">
        <v>0</v>
      </c>
      <c r="AL49" s="83">
        <v>0</v>
      </c>
      <c r="AM49" s="91">
        <f t="shared" si="32"/>
        <v>0</v>
      </c>
      <c r="AN49" s="91">
        <v>0</v>
      </c>
      <c r="AO49" s="83">
        <v>0</v>
      </c>
    </row>
    <row r="50" spans="1:41" ht="19.5" customHeight="1">
      <c r="A50" s="72" t="s">
        <v>38</v>
      </c>
      <c r="B50" s="72" t="s">
        <v>38</v>
      </c>
      <c r="C50" s="72" t="s">
        <v>38</v>
      </c>
      <c r="D50" s="72" t="s">
        <v>237</v>
      </c>
      <c r="E50" s="91">
        <f t="shared" si="18"/>
        <v>76.13000000000001</v>
      </c>
      <c r="F50" s="91">
        <f t="shared" si="19"/>
        <v>70.23</v>
      </c>
      <c r="G50" s="91">
        <f t="shared" si="20"/>
        <v>70.23</v>
      </c>
      <c r="H50" s="91">
        <v>0</v>
      </c>
      <c r="I50" s="83">
        <v>70.23</v>
      </c>
      <c r="J50" s="91">
        <f t="shared" si="21"/>
        <v>0</v>
      </c>
      <c r="K50" s="91">
        <v>0</v>
      </c>
      <c r="L50" s="83">
        <v>0</v>
      </c>
      <c r="M50" s="91">
        <f t="shared" si="22"/>
        <v>0</v>
      </c>
      <c r="N50" s="91">
        <v>0</v>
      </c>
      <c r="O50" s="83">
        <v>0</v>
      </c>
      <c r="P50" s="84">
        <f t="shared" si="23"/>
        <v>0</v>
      </c>
      <c r="Q50" s="91">
        <f t="shared" si="24"/>
        <v>0</v>
      </c>
      <c r="R50" s="91">
        <v>0</v>
      </c>
      <c r="S50" s="83">
        <v>0</v>
      </c>
      <c r="T50" s="91">
        <f t="shared" si="25"/>
        <v>0</v>
      </c>
      <c r="U50" s="91">
        <v>0</v>
      </c>
      <c r="V50" s="91">
        <v>0</v>
      </c>
      <c r="W50" s="91">
        <f t="shared" si="26"/>
        <v>0</v>
      </c>
      <c r="X50" s="91">
        <v>0</v>
      </c>
      <c r="Y50" s="83">
        <v>0</v>
      </c>
      <c r="Z50" s="84">
        <f t="shared" si="27"/>
        <v>5.9</v>
      </c>
      <c r="AA50" s="91">
        <f t="shared" si="28"/>
        <v>5.9</v>
      </c>
      <c r="AB50" s="91">
        <v>0</v>
      </c>
      <c r="AC50" s="83">
        <v>5.9</v>
      </c>
      <c r="AD50" s="91">
        <f t="shared" si="29"/>
        <v>0</v>
      </c>
      <c r="AE50" s="91">
        <v>0</v>
      </c>
      <c r="AF50" s="83">
        <v>0</v>
      </c>
      <c r="AG50" s="91">
        <f t="shared" si="30"/>
        <v>0</v>
      </c>
      <c r="AH50" s="91">
        <v>0</v>
      </c>
      <c r="AI50" s="83">
        <v>0</v>
      </c>
      <c r="AJ50" s="91">
        <f t="shared" si="31"/>
        <v>0</v>
      </c>
      <c r="AK50" s="91">
        <v>0</v>
      </c>
      <c r="AL50" s="83">
        <v>0</v>
      </c>
      <c r="AM50" s="91">
        <f t="shared" si="32"/>
        <v>0</v>
      </c>
      <c r="AN50" s="91">
        <v>0</v>
      </c>
      <c r="AO50" s="83">
        <v>0</v>
      </c>
    </row>
    <row r="51" spans="1:41" ht="19.5" customHeight="1">
      <c r="A51" s="72" t="s">
        <v>238</v>
      </c>
      <c r="B51" s="72" t="s">
        <v>84</v>
      </c>
      <c r="C51" s="72" t="s">
        <v>122</v>
      </c>
      <c r="D51" s="72" t="s">
        <v>239</v>
      </c>
      <c r="E51" s="91">
        <f t="shared" si="18"/>
        <v>76.13000000000001</v>
      </c>
      <c r="F51" s="91">
        <f t="shared" si="19"/>
        <v>70.23</v>
      </c>
      <c r="G51" s="91">
        <f t="shared" si="20"/>
        <v>70.23</v>
      </c>
      <c r="H51" s="91">
        <v>0</v>
      </c>
      <c r="I51" s="83">
        <v>70.23</v>
      </c>
      <c r="J51" s="91">
        <f t="shared" si="21"/>
        <v>0</v>
      </c>
      <c r="K51" s="91">
        <v>0</v>
      </c>
      <c r="L51" s="83">
        <v>0</v>
      </c>
      <c r="M51" s="91">
        <f t="shared" si="22"/>
        <v>0</v>
      </c>
      <c r="N51" s="91">
        <v>0</v>
      </c>
      <c r="O51" s="83">
        <v>0</v>
      </c>
      <c r="P51" s="84">
        <f t="shared" si="23"/>
        <v>0</v>
      </c>
      <c r="Q51" s="91">
        <f t="shared" si="24"/>
        <v>0</v>
      </c>
      <c r="R51" s="91">
        <v>0</v>
      </c>
      <c r="S51" s="83">
        <v>0</v>
      </c>
      <c r="T51" s="91">
        <f t="shared" si="25"/>
        <v>0</v>
      </c>
      <c r="U51" s="91">
        <v>0</v>
      </c>
      <c r="V51" s="91">
        <v>0</v>
      </c>
      <c r="W51" s="91">
        <f t="shared" si="26"/>
        <v>0</v>
      </c>
      <c r="X51" s="91">
        <v>0</v>
      </c>
      <c r="Y51" s="83">
        <v>0</v>
      </c>
      <c r="Z51" s="84">
        <f t="shared" si="27"/>
        <v>5.9</v>
      </c>
      <c r="AA51" s="91">
        <f t="shared" si="28"/>
        <v>5.9</v>
      </c>
      <c r="AB51" s="91">
        <v>0</v>
      </c>
      <c r="AC51" s="83">
        <v>5.9</v>
      </c>
      <c r="AD51" s="91">
        <f t="shared" si="29"/>
        <v>0</v>
      </c>
      <c r="AE51" s="91">
        <v>0</v>
      </c>
      <c r="AF51" s="83">
        <v>0</v>
      </c>
      <c r="AG51" s="91">
        <f t="shared" si="30"/>
        <v>0</v>
      </c>
      <c r="AH51" s="91">
        <v>0</v>
      </c>
      <c r="AI51" s="83">
        <v>0</v>
      </c>
      <c r="AJ51" s="91">
        <f t="shared" si="31"/>
        <v>0</v>
      </c>
      <c r="AK51" s="91">
        <v>0</v>
      </c>
      <c r="AL51" s="83">
        <v>0</v>
      </c>
      <c r="AM51" s="91">
        <f t="shared" si="32"/>
        <v>0</v>
      </c>
      <c r="AN51" s="91">
        <v>0</v>
      </c>
      <c r="AO51" s="83">
        <v>0</v>
      </c>
    </row>
    <row r="52" spans="1:41" ht="19.5" customHeight="1">
      <c r="A52" s="72" t="s">
        <v>38</v>
      </c>
      <c r="B52" s="72" t="s">
        <v>38</v>
      </c>
      <c r="C52" s="72" t="s">
        <v>38</v>
      </c>
      <c r="D52" s="72" t="s">
        <v>228</v>
      </c>
      <c r="E52" s="91">
        <f t="shared" si="18"/>
        <v>0.04</v>
      </c>
      <c r="F52" s="91">
        <f t="shared" si="19"/>
        <v>0.04</v>
      </c>
      <c r="G52" s="91">
        <f t="shared" si="20"/>
        <v>0.04</v>
      </c>
      <c r="H52" s="91">
        <v>0.04</v>
      </c>
      <c r="I52" s="83">
        <v>0</v>
      </c>
      <c r="J52" s="91">
        <f t="shared" si="21"/>
        <v>0</v>
      </c>
      <c r="K52" s="91">
        <v>0</v>
      </c>
      <c r="L52" s="83">
        <v>0</v>
      </c>
      <c r="M52" s="91">
        <f t="shared" si="22"/>
        <v>0</v>
      </c>
      <c r="N52" s="91">
        <v>0</v>
      </c>
      <c r="O52" s="83">
        <v>0</v>
      </c>
      <c r="P52" s="84">
        <f t="shared" si="23"/>
        <v>0</v>
      </c>
      <c r="Q52" s="91">
        <f t="shared" si="24"/>
        <v>0</v>
      </c>
      <c r="R52" s="91">
        <v>0</v>
      </c>
      <c r="S52" s="83">
        <v>0</v>
      </c>
      <c r="T52" s="91">
        <f t="shared" si="25"/>
        <v>0</v>
      </c>
      <c r="U52" s="91">
        <v>0</v>
      </c>
      <c r="V52" s="91">
        <v>0</v>
      </c>
      <c r="W52" s="91">
        <f t="shared" si="26"/>
        <v>0</v>
      </c>
      <c r="X52" s="91">
        <v>0</v>
      </c>
      <c r="Y52" s="83">
        <v>0</v>
      </c>
      <c r="Z52" s="84">
        <f t="shared" si="27"/>
        <v>0</v>
      </c>
      <c r="AA52" s="91">
        <f t="shared" si="28"/>
        <v>0</v>
      </c>
      <c r="AB52" s="91">
        <v>0</v>
      </c>
      <c r="AC52" s="83">
        <v>0</v>
      </c>
      <c r="AD52" s="91">
        <f t="shared" si="29"/>
        <v>0</v>
      </c>
      <c r="AE52" s="91">
        <v>0</v>
      </c>
      <c r="AF52" s="83">
        <v>0</v>
      </c>
      <c r="AG52" s="91">
        <f t="shared" si="30"/>
        <v>0</v>
      </c>
      <c r="AH52" s="91">
        <v>0</v>
      </c>
      <c r="AI52" s="83">
        <v>0</v>
      </c>
      <c r="AJ52" s="91">
        <f t="shared" si="31"/>
        <v>0</v>
      </c>
      <c r="AK52" s="91">
        <v>0</v>
      </c>
      <c r="AL52" s="83">
        <v>0</v>
      </c>
      <c r="AM52" s="91">
        <f t="shared" si="32"/>
        <v>0</v>
      </c>
      <c r="AN52" s="91">
        <v>0</v>
      </c>
      <c r="AO52" s="83">
        <v>0</v>
      </c>
    </row>
    <row r="53" spans="1:41" ht="19.5" customHeight="1">
      <c r="A53" s="72" t="s">
        <v>229</v>
      </c>
      <c r="B53" s="72" t="s">
        <v>84</v>
      </c>
      <c r="C53" s="72" t="s">
        <v>122</v>
      </c>
      <c r="D53" s="72" t="s">
        <v>230</v>
      </c>
      <c r="E53" s="91">
        <f t="shared" si="18"/>
        <v>0.04</v>
      </c>
      <c r="F53" s="91">
        <f t="shared" si="19"/>
        <v>0.04</v>
      </c>
      <c r="G53" s="91">
        <f t="shared" si="20"/>
        <v>0.04</v>
      </c>
      <c r="H53" s="91">
        <v>0.04</v>
      </c>
      <c r="I53" s="83">
        <v>0</v>
      </c>
      <c r="J53" s="91">
        <f t="shared" si="21"/>
        <v>0</v>
      </c>
      <c r="K53" s="91">
        <v>0</v>
      </c>
      <c r="L53" s="83">
        <v>0</v>
      </c>
      <c r="M53" s="91">
        <f t="shared" si="22"/>
        <v>0</v>
      </c>
      <c r="N53" s="91">
        <v>0</v>
      </c>
      <c r="O53" s="83">
        <v>0</v>
      </c>
      <c r="P53" s="84">
        <f t="shared" si="23"/>
        <v>0</v>
      </c>
      <c r="Q53" s="91">
        <f t="shared" si="24"/>
        <v>0</v>
      </c>
      <c r="R53" s="91">
        <v>0</v>
      </c>
      <c r="S53" s="83">
        <v>0</v>
      </c>
      <c r="T53" s="91">
        <f t="shared" si="25"/>
        <v>0</v>
      </c>
      <c r="U53" s="91">
        <v>0</v>
      </c>
      <c r="V53" s="91">
        <v>0</v>
      </c>
      <c r="W53" s="91">
        <f t="shared" si="26"/>
        <v>0</v>
      </c>
      <c r="X53" s="91">
        <v>0</v>
      </c>
      <c r="Y53" s="83">
        <v>0</v>
      </c>
      <c r="Z53" s="84">
        <f t="shared" si="27"/>
        <v>0</v>
      </c>
      <c r="AA53" s="91">
        <f t="shared" si="28"/>
        <v>0</v>
      </c>
      <c r="AB53" s="91">
        <v>0</v>
      </c>
      <c r="AC53" s="83">
        <v>0</v>
      </c>
      <c r="AD53" s="91">
        <f t="shared" si="29"/>
        <v>0</v>
      </c>
      <c r="AE53" s="91">
        <v>0</v>
      </c>
      <c r="AF53" s="83">
        <v>0</v>
      </c>
      <c r="AG53" s="91">
        <f t="shared" si="30"/>
        <v>0</v>
      </c>
      <c r="AH53" s="91">
        <v>0</v>
      </c>
      <c r="AI53" s="83">
        <v>0</v>
      </c>
      <c r="AJ53" s="91">
        <f t="shared" si="31"/>
        <v>0</v>
      </c>
      <c r="AK53" s="91">
        <v>0</v>
      </c>
      <c r="AL53" s="83">
        <v>0</v>
      </c>
      <c r="AM53" s="91">
        <f t="shared" si="32"/>
        <v>0</v>
      </c>
      <c r="AN53" s="91">
        <v>0</v>
      </c>
      <c r="AO53" s="83">
        <v>0</v>
      </c>
    </row>
    <row r="54" spans="1:41" ht="19.5" customHeight="1">
      <c r="A54" s="72" t="s">
        <v>38</v>
      </c>
      <c r="B54" s="72" t="s">
        <v>38</v>
      </c>
      <c r="C54" s="72" t="s">
        <v>38</v>
      </c>
      <c r="D54" s="72" t="s">
        <v>123</v>
      </c>
      <c r="E54" s="91">
        <f t="shared" si="18"/>
        <v>12812.26</v>
      </c>
      <c r="F54" s="91">
        <f t="shared" si="19"/>
        <v>12803.16</v>
      </c>
      <c r="G54" s="91">
        <f t="shared" si="20"/>
        <v>12225.16</v>
      </c>
      <c r="H54" s="91">
        <v>5083.73</v>
      </c>
      <c r="I54" s="83">
        <v>7141.43</v>
      </c>
      <c r="J54" s="91">
        <f t="shared" si="21"/>
        <v>578</v>
      </c>
      <c r="K54" s="91">
        <v>0</v>
      </c>
      <c r="L54" s="83">
        <v>578</v>
      </c>
      <c r="M54" s="91">
        <f t="shared" si="22"/>
        <v>0</v>
      </c>
      <c r="N54" s="91">
        <v>0</v>
      </c>
      <c r="O54" s="83">
        <v>0</v>
      </c>
      <c r="P54" s="84">
        <f t="shared" si="23"/>
        <v>0</v>
      </c>
      <c r="Q54" s="91">
        <f t="shared" si="24"/>
        <v>0</v>
      </c>
      <c r="R54" s="91">
        <v>0</v>
      </c>
      <c r="S54" s="83">
        <v>0</v>
      </c>
      <c r="T54" s="91">
        <f t="shared" si="25"/>
        <v>0</v>
      </c>
      <c r="U54" s="91">
        <v>0</v>
      </c>
      <c r="V54" s="91">
        <v>0</v>
      </c>
      <c r="W54" s="91">
        <f t="shared" si="26"/>
        <v>0</v>
      </c>
      <c r="X54" s="91">
        <v>0</v>
      </c>
      <c r="Y54" s="83">
        <v>0</v>
      </c>
      <c r="Z54" s="84">
        <f t="shared" si="27"/>
        <v>9.1</v>
      </c>
      <c r="AA54" s="91">
        <f t="shared" si="28"/>
        <v>9.1</v>
      </c>
      <c r="AB54" s="91">
        <v>0</v>
      </c>
      <c r="AC54" s="83">
        <v>9.1</v>
      </c>
      <c r="AD54" s="91">
        <f t="shared" si="29"/>
        <v>0</v>
      </c>
      <c r="AE54" s="91">
        <v>0</v>
      </c>
      <c r="AF54" s="83">
        <v>0</v>
      </c>
      <c r="AG54" s="91">
        <f t="shared" si="30"/>
        <v>0</v>
      </c>
      <c r="AH54" s="91">
        <v>0</v>
      </c>
      <c r="AI54" s="83">
        <v>0</v>
      </c>
      <c r="AJ54" s="91">
        <f t="shared" si="31"/>
        <v>0</v>
      </c>
      <c r="AK54" s="91">
        <v>0</v>
      </c>
      <c r="AL54" s="83">
        <v>0</v>
      </c>
      <c r="AM54" s="91">
        <f t="shared" si="32"/>
        <v>0</v>
      </c>
      <c r="AN54" s="91">
        <v>0</v>
      </c>
      <c r="AO54" s="83">
        <v>0</v>
      </c>
    </row>
    <row r="55" spans="1:41" ht="19.5" customHeight="1">
      <c r="A55" s="72" t="s">
        <v>38</v>
      </c>
      <c r="B55" s="72" t="s">
        <v>38</v>
      </c>
      <c r="C55" s="72" t="s">
        <v>38</v>
      </c>
      <c r="D55" s="72" t="s">
        <v>124</v>
      </c>
      <c r="E55" s="91">
        <f t="shared" si="18"/>
        <v>7210.82</v>
      </c>
      <c r="F55" s="91">
        <f t="shared" si="19"/>
        <v>7210.82</v>
      </c>
      <c r="G55" s="91">
        <f t="shared" si="20"/>
        <v>7210.82</v>
      </c>
      <c r="H55" s="91">
        <v>2497.35</v>
      </c>
      <c r="I55" s="83">
        <v>4713.47</v>
      </c>
      <c r="J55" s="91">
        <f t="shared" si="21"/>
        <v>0</v>
      </c>
      <c r="K55" s="91">
        <v>0</v>
      </c>
      <c r="L55" s="83">
        <v>0</v>
      </c>
      <c r="M55" s="91">
        <f t="shared" si="22"/>
        <v>0</v>
      </c>
      <c r="N55" s="91">
        <v>0</v>
      </c>
      <c r="O55" s="83">
        <v>0</v>
      </c>
      <c r="P55" s="84">
        <f t="shared" si="23"/>
        <v>0</v>
      </c>
      <c r="Q55" s="91">
        <f t="shared" si="24"/>
        <v>0</v>
      </c>
      <c r="R55" s="91">
        <v>0</v>
      </c>
      <c r="S55" s="83">
        <v>0</v>
      </c>
      <c r="T55" s="91">
        <f t="shared" si="25"/>
        <v>0</v>
      </c>
      <c r="U55" s="91">
        <v>0</v>
      </c>
      <c r="V55" s="91">
        <v>0</v>
      </c>
      <c r="W55" s="91">
        <f t="shared" si="26"/>
        <v>0</v>
      </c>
      <c r="X55" s="91">
        <v>0</v>
      </c>
      <c r="Y55" s="83">
        <v>0</v>
      </c>
      <c r="Z55" s="84">
        <f t="shared" si="27"/>
        <v>0</v>
      </c>
      <c r="AA55" s="91">
        <f t="shared" si="28"/>
        <v>0</v>
      </c>
      <c r="AB55" s="91">
        <v>0</v>
      </c>
      <c r="AC55" s="83">
        <v>0</v>
      </c>
      <c r="AD55" s="91">
        <f t="shared" si="29"/>
        <v>0</v>
      </c>
      <c r="AE55" s="91">
        <v>0</v>
      </c>
      <c r="AF55" s="83">
        <v>0</v>
      </c>
      <c r="AG55" s="91">
        <f t="shared" si="30"/>
        <v>0</v>
      </c>
      <c r="AH55" s="91">
        <v>0</v>
      </c>
      <c r="AI55" s="83">
        <v>0</v>
      </c>
      <c r="AJ55" s="91">
        <f t="shared" si="31"/>
        <v>0</v>
      </c>
      <c r="AK55" s="91">
        <v>0</v>
      </c>
      <c r="AL55" s="83">
        <v>0</v>
      </c>
      <c r="AM55" s="91">
        <f t="shared" si="32"/>
        <v>0</v>
      </c>
      <c r="AN55" s="91">
        <v>0</v>
      </c>
      <c r="AO55" s="83">
        <v>0</v>
      </c>
    </row>
    <row r="56" spans="1:41" ht="19.5" customHeight="1">
      <c r="A56" s="72" t="s">
        <v>38</v>
      </c>
      <c r="B56" s="72" t="s">
        <v>38</v>
      </c>
      <c r="C56" s="72" t="s">
        <v>38</v>
      </c>
      <c r="D56" s="72" t="s">
        <v>233</v>
      </c>
      <c r="E56" s="91">
        <f t="shared" si="18"/>
        <v>3598.8199999999997</v>
      </c>
      <c r="F56" s="91">
        <f t="shared" si="19"/>
        <v>3598.8199999999997</v>
      </c>
      <c r="G56" s="91">
        <f t="shared" si="20"/>
        <v>3598.8199999999997</v>
      </c>
      <c r="H56" s="91">
        <v>2466.35</v>
      </c>
      <c r="I56" s="83">
        <v>1132.47</v>
      </c>
      <c r="J56" s="91">
        <f t="shared" si="21"/>
        <v>0</v>
      </c>
      <c r="K56" s="91">
        <v>0</v>
      </c>
      <c r="L56" s="83">
        <v>0</v>
      </c>
      <c r="M56" s="91">
        <f t="shared" si="22"/>
        <v>0</v>
      </c>
      <c r="N56" s="91">
        <v>0</v>
      </c>
      <c r="O56" s="83">
        <v>0</v>
      </c>
      <c r="P56" s="84">
        <f t="shared" si="23"/>
        <v>0</v>
      </c>
      <c r="Q56" s="91">
        <f t="shared" si="24"/>
        <v>0</v>
      </c>
      <c r="R56" s="91">
        <v>0</v>
      </c>
      <c r="S56" s="83">
        <v>0</v>
      </c>
      <c r="T56" s="91">
        <f t="shared" si="25"/>
        <v>0</v>
      </c>
      <c r="U56" s="91">
        <v>0</v>
      </c>
      <c r="V56" s="91">
        <v>0</v>
      </c>
      <c r="W56" s="91">
        <f t="shared" si="26"/>
        <v>0</v>
      </c>
      <c r="X56" s="91">
        <v>0</v>
      </c>
      <c r="Y56" s="83">
        <v>0</v>
      </c>
      <c r="Z56" s="84">
        <f t="shared" si="27"/>
        <v>0</v>
      </c>
      <c r="AA56" s="91">
        <f t="shared" si="28"/>
        <v>0</v>
      </c>
      <c r="AB56" s="91">
        <v>0</v>
      </c>
      <c r="AC56" s="83">
        <v>0</v>
      </c>
      <c r="AD56" s="91">
        <f t="shared" si="29"/>
        <v>0</v>
      </c>
      <c r="AE56" s="91">
        <v>0</v>
      </c>
      <c r="AF56" s="83">
        <v>0</v>
      </c>
      <c r="AG56" s="91">
        <f t="shared" si="30"/>
        <v>0</v>
      </c>
      <c r="AH56" s="91">
        <v>0</v>
      </c>
      <c r="AI56" s="83">
        <v>0</v>
      </c>
      <c r="AJ56" s="91">
        <f t="shared" si="31"/>
        <v>0</v>
      </c>
      <c r="AK56" s="91">
        <v>0</v>
      </c>
      <c r="AL56" s="83">
        <v>0</v>
      </c>
      <c r="AM56" s="91">
        <f t="shared" si="32"/>
        <v>0</v>
      </c>
      <c r="AN56" s="91">
        <v>0</v>
      </c>
      <c r="AO56" s="83">
        <v>0</v>
      </c>
    </row>
    <row r="57" spans="1:41" ht="19.5" customHeight="1">
      <c r="A57" s="72" t="s">
        <v>234</v>
      </c>
      <c r="B57" s="72" t="s">
        <v>84</v>
      </c>
      <c r="C57" s="72" t="s">
        <v>125</v>
      </c>
      <c r="D57" s="72" t="s">
        <v>235</v>
      </c>
      <c r="E57" s="91">
        <f t="shared" si="18"/>
        <v>2151</v>
      </c>
      <c r="F57" s="91">
        <f t="shared" si="19"/>
        <v>2151</v>
      </c>
      <c r="G57" s="91">
        <f t="shared" si="20"/>
        <v>2151</v>
      </c>
      <c r="H57" s="91">
        <v>2151</v>
      </c>
      <c r="I57" s="83">
        <v>0</v>
      </c>
      <c r="J57" s="91">
        <f t="shared" si="21"/>
        <v>0</v>
      </c>
      <c r="K57" s="91">
        <v>0</v>
      </c>
      <c r="L57" s="83">
        <v>0</v>
      </c>
      <c r="M57" s="91">
        <f t="shared" si="22"/>
        <v>0</v>
      </c>
      <c r="N57" s="91">
        <v>0</v>
      </c>
      <c r="O57" s="83">
        <v>0</v>
      </c>
      <c r="P57" s="84">
        <f t="shared" si="23"/>
        <v>0</v>
      </c>
      <c r="Q57" s="91">
        <f t="shared" si="24"/>
        <v>0</v>
      </c>
      <c r="R57" s="91">
        <v>0</v>
      </c>
      <c r="S57" s="83">
        <v>0</v>
      </c>
      <c r="T57" s="91">
        <f t="shared" si="25"/>
        <v>0</v>
      </c>
      <c r="U57" s="91">
        <v>0</v>
      </c>
      <c r="V57" s="91">
        <v>0</v>
      </c>
      <c r="W57" s="91">
        <f t="shared" si="26"/>
        <v>0</v>
      </c>
      <c r="X57" s="91">
        <v>0</v>
      </c>
      <c r="Y57" s="83">
        <v>0</v>
      </c>
      <c r="Z57" s="84">
        <f t="shared" si="27"/>
        <v>0</v>
      </c>
      <c r="AA57" s="91">
        <f t="shared" si="28"/>
        <v>0</v>
      </c>
      <c r="AB57" s="91">
        <v>0</v>
      </c>
      <c r="AC57" s="83">
        <v>0</v>
      </c>
      <c r="AD57" s="91">
        <f t="shared" si="29"/>
        <v>0</v>
      </c>
      <c r="AE57" s="91">
        <v>0</v>
      </c>
      <c r="AF57" s="83">
        <v>0</v>
      </c>
      <c r="AG57" s="91">
        <f t="shared" si="30"/>
        <v>0</v>
      </c>
      <c r="AH57" s="91">
        <v>0</v>
      </c>
      <c r="AI57" s="83">
        <v>0</v>
      </c>
      <c r="AJ57" s="91">
        <f t="shared" si="31"/>
        <v>0</v>
      </c>
      <c r="AK57" s="91">
        <v>0</v>
      </c>
      <c r="AL57" s="83">
        <v>0</v>
      </c>
      <c r="AM57" s="91">
        <f t="shared" si="32"/>
        <v>0</v>
      </c>
      <c r="AN57" s="91">
        <v>0</v>
      </c>
      <c r="AO57" s="83">
        <v>0</v>
      </c>
    </row>
    <row r="58" spans="1:41" ht="19.5" customHeight="1">
      <c r="A58" s="72" t="s">
        <v>234</v>
      </c>
      <c r="B58" s="72" t="s">
        <v>85</v>
      </c>
      <c r="C58" s="72" t="s">
        <v>125</v>
      </c>
      <c r="D58" s="72" t="s">
        <v>236</v>
      </c>
      <c r="E58" s="91">
        <f t="shared" si="18"/>
        <v>1447.8200000000002</v>
      </c>
      <c r="F58" s="91">
        <f t="shared" si="19"/>
        <v>1447.8200000000002</v>
      </c>
      <c r="G58" s="91">
        <f t="shared" si="20"/>
        <v>1447.8200000000002</v>
      </c>
      <c r="H58" s="91">
        <v>315.35</v>
      </c>
      <c r="I58" s="83">
        <v>1132.47</v>
      </c>
      <c r="J58" s="91">
        <f t="shared" si="21"/>
        <v>0</v>
      </c>
      <c r="K58" s="91">
        <v>0</v>
      </c>
      <c r="L58" s="83">
        <v>0</v>
      </c>
      <c r="M58" s="91">
        <f t="shared" si="22"/>
        <v>0</v>
      </c>
      <c r="N58" s="91">
        <v>0</v>
      </c>
      <c r="O58" s="83">
        <v>0</v>
      </c>
      <c r="P58" s="84">
        <f t="shared" si="23"/>
        <v>0</v>
      </c>
      <c r="Q58" s="91">
        <f t="shared" si="24"/>
        <v>0</v>
      </c>
      <c r="R58" s="91">
        <v>0</v>
      </c>
      <c r="S58" s="83">
        <v>0</v>
      </c>
      <c r="T58" s="91">
        <f t="shared" si="25"/>
        <v>0</v>
      </c>
      <c r="U58" s="91">
        <v>0</v>
      </c>
      <c r="V58" s="91">
        <v>0</v>
      </c>
      <c r="W58" s="91">
        <f t="shared" si="26"/>
        <v>0</v>
      </c>
      <c r="X58" s="91">
        <v>0</v>
      </c>
      <c r="Y58" s="83">
        <v>0</v>
      </c>
      <c r="Z58" s="84">
        <f t="shared" si="27"/>
        <v>0</v>
      </c>
      <c r="AA58" s="91">
        <f t="shared" si="28"/>
        <v>0</v>
      </c>
      <c r="AB58" s="91">
        <v>0</v>
      </c>
      <c r="AC58" s="83">
        <v>0</v>
      </c>
      <c r="AD58" s="91">
        <f t="shared" si="29"/>
        <v>0</v>
      </c>
      <c r="AE58" s="91">
        <v>0</v>
      </c>
      <c r="AF58" s="83">
        <v>0</v>
      </c>
      <c r="AG58" s="91">
        <f t="shared" si="30"/>
        <v>0</v>
      </c>
      <c r="AH58" s="91">
        <v>0</v>
      </c>
      <c r="AI58" s="83">
        <v>0</v>
      </c>
      <c r="AJ58" s="91">
        <f t="shared" si="31"/>
        <v>0</v>
      </c>
      <c r="AK58" s="91">
        <v>0</v>
      </c>
      <c r="AL58" s="83">
        <v>0</v>
      </c>
      <c r="AM58" s="91">
        <f t="shared" si="32"/>
        <v>0</v>
      </c>
      <c r="AN58" s="91">
        <v>0</v>
      </c>
      <c r="AO58" s="83">
        <v>0</v>
      </c>
    </row>
    <row r="59" spans="1:41" ht="19.5" customHeight="1">
      <c r="A59" s="72" t="s">
        <v>38</v>
      </c>
      <c r="B59" s="72" t="s">
        <v>38</v>
      </c>
      <c r="C59" s="72" t="s">
        <v>38</v>
      </c>
      <c r="D59" s="72" t="s">
        <v>237</v>
      </c>
      <c r="E59" s="91">
        <f t="shared" si="18"/>
        <v>1000</v>
      </c>
      <c r="F59" s="91">
        <f t="shared" si="19"/>
        <v>1000</v>
      </c>
      <c r="G59" s="91">
        <f t="shared" si="20"/>
        <v>1000</v>
      </c>
      <c r="H59" s="91">
        <v>0</v>
      </c>
      <c r="I59" s="83">
        <v>1000</v>
      </c>
      <c r="J59" s="91">
        <f t="shared" si="21"/>
        <v>0</v>
      </c>
      <c r="K59" s="91">
        <v>0</v>
      </c>
      <c r="L59" s="83">
        <v>0</v>
      </c>
      <c r="M59" s="91">
        <f t="shared" si="22"/>
        <v>0</v>
      </c>
      <c r="N59" s="91">
        <v>0</v>
      </c>
      <c r="O59" s="83">
        <v>0</v>
      </c>
      <c r="P59" s="84">
        <f t="shared" si="23"/>
        <v>0</v>
      </c>
      <c r="Q59" s="91">
        <f t="shared" si="24"/>
        <v>0</v>
      </c>
      <c r="R59" s="91">
        <v>0</v>
      </c>
      <c r="S59" s="83">
        <v>0</v>
      </c>
      <c r="T59" s="91">
        <f t="shared" si="25"/>
        <v>0</v>
      </c>
      <c r="U59" s="91">
        <v>0</v>
      </c>
      <c r="V59" s="91">
        <v>0</v>
      </c>
      <c r="W59" s="91">
        <f t="shared" si="26"/>
        <v>0</v>
      </c>
      <c r="X59" s="91">
        <v>0</v>
      </c>
      <c r="Y59" s="83">
        <v>0</v>
      </c>
      <c r="Z59" s="84">
        <f t="shared" si="27"/>
        <v>0</v>
      </c>
      <c r="AA59" s="91">
        <f t="shared" si="28"/>
        <v>0</v>
      </c>
      <c r="AB59" s="91">
        <v>0</v>
      </c>
      <c r="AC59" s="83">
        <v>0</v>
      </c>
      <c r="AD59" s="91">
        <f t="shared" si="29"/>
        <v>0</v>
      </c>
      <c r="AE59" s="91">
        <v>0</v>
      </c>
      <c r="AF59" s="83">
        <v>0</v>
      </c>
      <c r="AG59" s="91">
        <f t="shared" si="30"/>
        <v>0</v>
      </c>
      <c r="AH59" s="91">
        <v>0</v>
      </c>
      <c r="AI59" s="83">
        <v>0</v>
      </c>
      <c r="AJ59" s="91">
        <f t="shared" si="31"/>
        <v>0</v>
      </c>
      <c r="AK59" s="91">
        <v>0</v>
      </c>
      <c r="AL59" s="83">
        <v>0</v>
      </c>
      <c r="AM59" s="91">
        <f t="shared" si="32"/>
        <v>0</v>
      </c>
      <c r="AN59" s="91">
        <v>0</v>
      </c>
      <c r="AO59" s="83">
        <v>0</v>
      </c>
    </row>
    <row r="60" spans="1:41" ht="19.5" customHeight="1">
      <c r="A60" s="72" t="s">
        <v>238</v>
      </c>
      <c r="B60" s="72" t="s">
        <v>84</v>
      </c>
      <c r="C60" s="72" t="s">
        <v>125</v>
      </c>
      <c r="D60" s="72" t="s">
        <v>239</v>
      </c>
      <c r="E60" s="91">
        <f t="shared" si="18"/>
        <v>1000</v>
      </c>
      <c r="F60" s="91">
        <f t="shared" si="19"/>
        <v>1000</v>
      </c>
      <c r="G60" s="91">
        <f t="shared" si="20"/>
        <v>1000</v>
      </c>
      <c r="H60" s="91">
        <v>0</v>
      </c>
      <c r="I60" s="83">
        <v>1000</v>
      </c>
      <c r="J60" s="91">
        <f t="shared" si="21"/>
        <v>0</v>
      </c>
      <c r="K60" s="91">
        <v>0</v>
      </c>
      <c r="L60" s="83">
        <v>0</v>
      </c>
      <c r="M60" s="91">
        <f t="shared" si="22"/>
        <v>0</v>
      </c>
      <c r="N60" s="91">
        <v>0</v>
      </c>
      <c r="O60" s="83">
        <v>0</v>
      </c>
      <c r="P60" s="84">
        <f t="shared" si="23"/>
        <v>0</v>
      </c>
      <c r="Q60" s="91">
        <f t="shared" si="24"/>
        <v>0</v>
      </c>
      <c r="R60" s="91">
        <v>0</v>
      </c>
      <c r="S60" s="83">
        <v>0</v>
      </c>
      <c r="T60" s="91">
        <f t="shared" si="25"/>
        <v>0</v>
      </c>
      <c r="U60" s="91">
        <v>0</v>
      </c>
      <c r="V60" s="91">
        <v>0</v>
      </c>
      <c r="W60" s="91">
        <f t="shared" si="26"/>
        <v>0</v>
      </c>
      <c r="X60" s="91">
        <v>0</v>
      </c>
      <c r="Y60" s="83">
        <v>0</v>
      </c>
      <c r="Z60" s="84">
        <f t="shared" si="27"/>
        <v>0</v>
      </c>
      <c r="AA60" s="91">
        <f t="shared" si="28"/>
        <v>0</v>
      </c>
      <c r="AB60" s="91">
        <v>0</v>
      </c>
      <c r="AC60" s="83">
        <v>0</v>
      </c>
      <c r="AD60" s="91">
        <f t="shared" si="29"/>
        <v>0</v>
      </c>
      <c r="AE60" s="91">
        <v>0</v>
      </c>
      <c r="AF60" s="83">
        <v>0</v>
      </c>
      <c r="AG60" s="91">
        <f t="shared" si="30"/>
        <v>0</v>
      </c>
      <c r="AH60" s="91">
        <v>0</v>
      </c>
      <c r="AI60" s="83">
        <v>0</v>
      </c>
      <c r="AJ60" s="91">
        <f t="shared" si="31"/>
        <v>0</v>
      </c>
      <c r="AK60" s="91">
        <v>0</v>
      </c>
      <c r="AL60" s="83">
        <v>0</v>
      </c>
      <c r="AM60" s="91">
        <f t="shared" si="32"/>
        <v>0</v>
      </c>
      <c r="AN60" s="91">
        <v>0</v>
      </c>
      <c r="AO60" s="83">
        <v>0</v>
      </c>
    </row>
    <row r="61" spans="1:41" ht="19.5" customHeight="1">
      <c r="A61" s="72" t="s">
        <v>38</v>
      </c>
      <c r="B61" s="72" t="s">
        <v>38</v>
      </c>
      <c r="C61" s="72" t="s">
        <v>38</v>
      </c>
      <c r="D61" s="72" t="s">
        <v>228</v>
      </c>
      <c r="E61" s="91">
        <f t="shared" si="18"/>
        <v>2612</v>
      </c>
      <c r="F61" s="91">
        <f t="shared" si="19"/>
        <v>2612</v>
      </c>
      <c r="G61" s="91">
        <f t="shared" si="20"/>
        <v>2612</v>
      </c>
      <c r="H61" s="91">
        <v>31</v>
      </c>
      <c r="I61" s="83">
        <v>2581</v>
      </c>
      <c r="J61" s="91">
        <f t="shared" si="21"/>
        <v>0</v>
      </c>
      <c r="K61" s="91">
        <v>0</v>
      </c>
      <c r="L61" s="83">
        <v>0</v>
      </c>
      <c r="M61" s="91">
        <f t="shared" si="22"/>
        <v>0</v>
      </c>
      <c r="N61" s="91">
        <v>0</v>
      </c>
      <c r="O61" s="83">
        <v>0</v>
      </c>
      <c r="P61" s="84">
        <f t="shared" si="23"/>
        <v>0</v>
      </c>
      <c r="Q61" s="91">
        <f t="shared" si="24"/>
        <v>0</v>
      </c>
      <c r="R61" s="91">
        <v>0</v>
      </c>
      <c r="S61" s="83">
        <v>0</v>
      </c>
      <c r="T61" s="91">
        <f t="shared" si="25"/>
        <v>0</v>
      </c>
      <c r="U61" s="91">
        <v>0</v>
      </c>
      <c r="V61" s="91">
        <v>0</v>
      </c>
      <c r="W61" s="91">
        <f t="shared" si="26"/>
        <v>0</v>
      </c>
      <c r="X61" s="91">
        <v>0</v>
      </c>
      <c r="Y61" s="83">
        <v>0</v>
      </c>
      <c r="Z61" s="84">
        <f t="shared" si="27"/>
        <v>0</v>
      </c>
      <c r="AA61" s="91">
        <f t="shared" si="28"/>
        <v>0</v>
      </c>
      <c r="AB61" s="91">
        <v>0</v>
      </c>
      <c r="AC61" s="83">
        <v>0</v>
      </c>
      <c r="AD61" s="91">
        <f t="shared" si="29"/>
        <v>0</v>
      </c>
      <c r="AE61" s="91">
        <v>0</v>
      </c>
      <c r="AF61" s="83">
        <v>0</v>
      </c>
      <c r="AG61" s="91">
        <f t="shared" si="30"/>
        <v>0</v>
      </c>
      <c r="AH61" s="91">
        <v>0</v>
      </c>
      <c r="AI61" s="83">
        <v>0</v>
      </c>
      <c r="AJ61" s="91">
        <f t="shared" si="31"/>
        <v>0</v>
      </c>
      <c r="AK61" s="91">
        <v>0</v>
      </c>
      <c r="AL61" s="83">
        <v>0</v>
      </c>
      <c r="AM61" s="91">
        <f t="shared" si="32"/>
        <v>0</v>
      </c>
      <c r="AN61" s="91">
        <v>0</v>
      </c>
      <c r="AO61" s="83">
        <v>0</v>
      </c>
    </row>
    <row r="62" spans="1:41" ht="19.5" customHeight="1">
      <c r="A62" s="72" t="s">
        <v>229</v>
      </c>
      <c r="B62" s="72" t="s">
        <v>84</v>
      </c>
      <c r="C62" s="72" t="s">
        <v>125</v>
      </c>
      <c r="D62" s="72" t="s">
        <v>230</v>
      </c>
      <c r="E62" s="91">
        <f t="shared" si="18"/>
        <v>1249</v>
      </c>
      <c r="F62" s="91">
        <f t="shared" si="19"/>
        <v>1249</v>
      </c>
      <c r="G62" s="91">
        <f t="shared" si="20"/>
        <v>1249</v>
      </c>
      <c r="H62" s="91">
        <v>5</v>
      </c>
      <c r="I62" s="83">
        <v>1244</v>
      </c>
      <c r="J62" s="91">
        <f t="shared" si="21"/>
        <v>0</v>
      </c>
      <c r="K62" s="91">
        <v>0</v>
      </c>
      <c r="L62" s="83">
        <v>0</v>
      </c>
      <c r="M62" s="91">
        <f t="shared" si="22"/>
        <v>0</v>
      </c>
      <c r="N62" s="91">
        <v>0</v>
      </c>
      <c r="O62" s="83">
        <v>0</v>
      </c>
      <c r="P62" s="84">
        <f t="shared" si="23"/>
        <v>0</v>
      </c>
      <c r="Q62" s="91">
        <f t="shared" si="24"/>
        <v>0</v>
      </c>
      <c r="R62" s="91">
        <v>0</v>
      </c>
      <c r="S62" s="83">
        <v>0</v>
      </c>
      <c r="T62" s="91">
        <f t="shared" si="25"/>
        <v>0</v>
      </c>
      <c r="U62" s="91">
        <v>0</v>
      </c>
      <c r="V62" s="91">
        <v>0</v>
      </c>
      <c r="W62" s="91">
        <f t="shared" si="26"/>
        <v>0</v>
      </c>
      <c r="X62" s="91">
        <v>0</v>
      </c>
      <c r="Y62" s="83">
        <v>0</v>
      </c>
      <c r="Z62" s="84">
        <f t="shared" si="27"/>
        <v>0</v>
      </c>
      <c r="AA62" s="91">
        <f t="shared" si="28"/>
        <v>0</v>
      </c>
      <c r="AB62" s="91">
        <v>0</v>
      </c>
      <c r="AC62" s="83">
        <v>0</v>
      </c>
      <c r="AD62" s="91">
        <f t="shared" si="29"/>
        <v>0</v>
      </c>
      <c r="AE62" s="91">
        <v>0</v>
      </c>
      <c r="AF62" s="83">
        <v>0</v>
      </c>
      <c r="AG62" s="91">
        <f t="shared" si="30"/>
        <v>0</v>
      </c>
      <c r="AH62" s="91">
        <v>0</v>
      </c>
      <c r="AI62" s="83">
        <v>0</v>
      </c>
      <c r="AJ62" s="91">
        <f t="shared" si="31"/>
        <v>0</v>
      </c>
      <c r="AK62" s="91">
        <v>0</v>
      </c>
      <c r="AL62" s="83">
        <v>0</v>
      </c>
      <c r="AM62" s="91">
        <f t="shared" si="32"/>
        <v>0</v>
      </c>
      <c r="AN62" s="91">
        <v>0</v>
      </c>
      <c r="AO62" s="83">
        <v>0</v>
      </c>
    </row>
    <row r="63" spans="1:41" ht="19.5" customHeight="1">
      <c r="A63" s="72" t="s">
        <v>229</v>
      </c>
      <c r="B63" s="72" t="s">
        <v>93</v>
      </c>
      <c r="C63" s="72" t="s">
        <v>125</v>
      </c>
      <c r="D63" s="72" t="s">
        <v>231</v>
      </c>
      <c r="E63" s="91">
        <f t="shared" si="18"/>
        <v>26</v>
      </c>
      <c r="F63" s="91">
        <f t="shared" si="19"/>
        <v>26</v>
      </c>
      <c r="G63" s="91">
        <f t="shared" si="20"/>
        <v>26</v>
      </c>
      <c r="H63" s="91">
        <v>26</v>
      </c>
      <c r="I63" s="83">
        <v>0</v>
      </c>
      <c r="J63" s="91">
        <f t="shared" si="21"/>
        <v>0</v>
      </c>
      <c r="K63" s="91">
        <v>0</v>
      </c>
      <c r="L63" s="83">
        <v>0</v>
      </c>
      <c r="M63" s="91">
        <f t="shared" si="22"/>
        <v>0</v>
      </c>
      <c r="N63" s="91">
        <v>0</v>
      </c>
      <c r="O63" s="83">
        <v>0</v>
      </c>
      <c r="P63" s="84">
        <f t="shared" si="23"/>
        <v>0</v>
      </c>
      <c r="Q63" s="91">
        <f t="shared" si="24"/>
        <v>0</v>
      </c>
      <c r="R63" s="91">
        <v>0</v>
      </c>
      <c r="S63" s="83">
        <v>0</v>
      </c>
      <c r="T63" s="91">
        <f t="shared" si="25"/>
        <v>0</v>
      </c>
      <c r="U63" s="91">
        <v>0</v>
      </c>
      <c r="V63" s="91">
        <v>0</v>
      </c>
      <c r="W63" s="91">
        <f t="shared" si="26"/>
        <v>0</v>
      </c>
      <c r="X63" s="91">
        <v>0</v>
      </c>
      <c r="Y63" s="83">
        <v>0</v>
      </c>
      <c r="Z63" s="84">
        <f t="shared" si="27"/>
        <v>0</v>
      </c>
      <c r="AA63" s="91">
        <f t="shared" si="28"/>
        <v>0</v>
      </c>
      <c r="AB63" s="91">
        <v>0</v>
      </c>
      <c r="AC63" s="83">
        <v>0</v>
      </c>
      <c r="AD63" s="91">
        <f t="shared" si="29"/>
        <v>0</v>
      </c>
      <c r="AE63" s="91">
        <v>0</v>
      </c>
      <c r="AF63" s="83">
        <v>0</v>
      </c>
      <c r="AG63" s="91">
        <f t="shared" si="30"/>
        <v>0</v>
      </c>
      <c r="AH63" s="91">
        <v>0</v>
      </c>
      <c r="AI63" s="83">
        <v>0</v>
      </c>
      <c r="AJ63" s="91">
        <f t="shared" si="31"/>
        <v>0</v>
      </c>
      <c r="AK63" s="91">
        <v>0</v>
      </c>
      <c r="AL63" s="83">
        <v>0</v>
      </c>
      <c r="AM63" s="91">
        <f t="shared" si="32"/>
        <v>0</v>
      </c>
      <c r="AN63" s="91">
        <v>0</v>
      </c>
      <c r="AO63" s="83">
        <v>0</v>
      </c>
    </row>
    <row r="64" spans="1:41" ht="19.5" customHeight="1">
      <c r="A64" s="72" t="s">
        <v>229</v>
      </c>
      <c r="B64" s="72" t="s">
        <v>99</v>
      </c>
      <c r="C64" s="72" t="s">
        <v>125</v>
      </c>
      <c r="D64" s="72" t="s">
        <v>232</v>
      </c>
      <c r="E64" s="91">
        <f t="shared" si="18"/>
        <v>1337</v>
      </c>
      <c r="F64" s="91">
        <f t="shared" si="19"/>
        <v>1337</v>
      </c>
      <c r="G64" s="91">
        <f t="shared" si="20"/>
        <v>1337</v>
      </c>
      <c r="H64" s="91">
        <v>0</v>
      </c>
      <c r="I64" s="83">
        <v>1337</v>
      </c>
      <c r="J64" s="91">
        <f t="shared" si="21"/>
        <v>0</v>
      </c>
      <c r="K64" s="91">
        <v>0</v>
      </c>
      <c r="L64" s="83">
        <v>0</v>
      </c>
      <c r="M64" s="91">
        <f t="shared" si="22"/>
        <v>0</v>
      </c>
      <c r="N64" s="91">
        <v>0</v>
      </c>
      <c r="O64" s="83">
        <v>0</v>
      </c>
      <c r="P64" s="84">
        <f t="shared" si="23"/>
        <v>0</v>
      </c>
      <c r="Q64" s="91">
        <f t="shared" si="24"/>
        <v>0</v>
      </c>
      <c r="R64" s="91">
        <v>0</v>
      </c>
      <c r="S64" s="83">
        <v>0</v>
      </c>
      <c r="T64" s="91">
        <f t="shared" si="25"/>
        <v>0</v>
      </c>
      <c r="U64" s="91">
        <v>0</v>
      </c>
      <c r="V64" s="91">
        <v>0</v>
      </c>
      <c r="W64" s="91">
        <f t="shared" si="26"/>
        <v>0</v>
      </c>
      <c r="X64" s="91">
        <v>0</v>
      </c>
      <c r="Y64" s="83">
        <v>0</v>
      </c>
      <c r="Z64" s="84">
        <f t="shared" si="27"/>
        <v>0</v>
      </c>
      <c r="AA64" s="91">
        <f t="shared" si="28"/>
        <v>0</v>
      </c>
      <c r="AB64" s="91">
        <v>0</v>
      </c>
      <c r="AC64" s="83">
        <v>0</v>
      </c>
      <c r="AD64" s="91">
        <f t="shared" si="29"/>
        <v>0</v>
      </c>
      <c r="AE64" s="91">
        <v>0</v>
      </c>
      <c r="AF64" s="83">
        <v>0</v>
      </c>
      <c r="AG64" s="91">
        <f t="shared" si="30"/>
        <v>0</v>
      </c>
      <c r="AH64" s="91">
        <v>0</v>
      </c>
      <c r="AI64" s="83">
        <v>0</v>
      </c>
      <c r="AJ64" s="91">
        <f t="shared" si="31"/>
        <v>0</v>
      </c>
      <c r="AK64" s="91">
        <v>0</v>
      </c>
      <c r="AL64" s="83">
        <v>0</v>
      </c>
      <c r="AM64" s="91">
        <f t="shared" si="32"/>
        <v>0</v>
      </c>
      <c r="AN64" s="91">
        <v>0</v>
      </c>
      <c r="AO64" s="83">
        <v>0</v>
      </c>
    </row>
    <row r="65" spans="1:41" ht="19.5" customHeight="1">
      <c r="A65" s="72" t="s">
        <v>38</v>
      </c>
      <c r="B65" s="72" t="s">
        <v>38</v>
      </c>
      <c r="C65" s="72" t="s">
        <v>38</v>
      </c>
      <c r="D65" s="72" t="s">
        <v>135</v>
      </c>
      <c r="E65" s="91">
        <f t="shared" si="18"/>
        <v>2130.3599999999997</v>
      </c>
      <c r="F65" s="91">
        <f t="shared" si="19"/>
        <v>2130.3599999999997</v>
      </c>
      <c r="G65" s="91">
        <f t="shared" si="20"/>
        <v>2130.3599999999997</v>
      </c>
      <c r="H65" s="91">
        <v>1062.25</v>
      </c>
      <c r="I65" s="83">
        <v>1068.11</v>
      </c>
      <c r="J65" s="91">
        <f t="shared" si="21"/>
        <v>0</v>
      </c>
      <c r="K65" s="91">
        <v>0</v>
      </c>
      <c r="L65" s="83">
        <v>0</v>
      </c>
      <c r="M65" s="91">
        <f t="shared" si="22"/>
        <v>0</v>
      </c>
      <c r="N65" s="91">
        <v>0</v>
      </c>
      <c r="O65" s="83">
        <v>0</v>
      </c>
      <c r="P65" s="84">
        <f t="shared" si="23"/>
        <v>0</v>
      </c>
      <c r="Q65" s="91">
        <f t="shared" si="24"/>
        <v>0</v>
      </c>
      <c r="R65" s="91">
        <v>0</v>
      </c>
      <c r="S65" s="83">
        <v>0</v>
      </c>
      <c r="T65" s="91">
        <f t="shared" si="25"/>
        <v>0</v>
      </c>
      <c r="U65" s="91">
        <v>0</v>
      </c>
      <c r="V65" s="91">
        <v>0</v>
      </c>
      <c r="W65" s="91">
        <f t="shared" si="26"/>
        <v>0</v>
      </c>
      <c r="X65" s="91">
        <v>0</v>
      </c>
      <c r="Y65" s="83">
        <v>0</v>
      </c>
      <c r="Z65" s="84">
        <f t="shared" si="27"/>
        <v>0</v>
      </c>
      <c r="AA65" s="91">
        <f t="shared" si="28"/>
        <v>0</v>
      </c>
      <c r="AB65" s="91">
        <v>0</v>
      </c>
      <c r="AC65" s="83">
        <v>0</v>
      </c>
      <c r="AD65" s="91">
        <f t="shared" si="29"/>
        <v>0</v>
      </c>
      <c r="AE65" s="91">
        <v>0</v>
      </c>
      <c r="AF65" s="83">
        <v>0</v>
      </c>
      <c r="AG65" s="91">
        <f t="shared" si="30"/>
        <v>0</v>
      </c>
      <c r="AH65" s="91">
        <v>0</v>
      </c>
      <c r="AI65" s="83">
        <v>0</v>
      </c>
      <c r="AJ65" s="91">
        <f t="shared" si="31"/>
        <v>0</v>
      </c>
      <c r="AK65" s="91">
        <v>0</v>
      </c>
      <c r="AL65" s="83">
        <v>0</v>
      </c>
      <c r="AM65" s="91">
        <f t="shared" si="32"/>
        <v>0</v>
      </c>
      <c r="AN65" s="91">
        <v>0</v>
      </c>
      <c r="AO65" s="83">
        <v>0</v>
      </c>
    </row>
    <row r="66" spans="1:41" ht="19.5" customHeight="1">
      <c r="A66" s="72" t="s">
        <v>38</v>
      </c>
      <c r="B66" s="72" t="s">
        <v>38</v>
      </c>
      <c r="C66" s="72" t="s">
        <v>38</v>
      </c>
      <c r="D66" s="72" t="s">
        <v>233</v>
      </c>
      <c r="E66" s="91">
        <f t="shared" si="18"/>
        <v>1164.69</v>
      </c>
      <c r="F66" s="91">
        <f t="shared" si="19"/>
        <v>1164.69</v>
      </c>
      <c r="G66" s="91">
        <f t="shared" si="20"/>
        <v>1164.69</v>
      </c>
      <c r="H66" s="91">
        <v>1025.24</v>
      </c>
      <c r="I66" s="83">
        <v>139.45</v>
      </c>
      <c r="J66" s="91">
        <f t="shared" si="21"/>
        <v>0</v>
      </c>
      <c r="K66" s="91">
        <v>0</v>
      </c>
      <c r="L66" s="83">
        <v>0</v>
      </c>
      <c r="M66" s="91">
        <f t="shared" si="22"/>
        <v>0</v>
      </c>
      <c r="N66" s="91">
        <v>0</v>
      </c>
      <c r="O66" s="83">
        <v>0</v>
      </c>
      <c r="P66" s="84">
        <f t="shared" si="23"/>
        <v>0</v>
      </c>
      <c r="Q66" s="91">
        <f t="shared" si="24"/>
        <v>0</v>
      </c>
      <c r="R66" s="91">
        <v>0</v>
      </c>
      <c r="S66" s="83">
        <v>0</v>
      </c>
      <c r="T66" s="91">
        <f t="shared" si="25"/>
        <v>0</v>
      </c>
      <c r="U66" s="91">
        <v>0</v>
      </c>
      <c r="V66" s="91">
        <v>0</v>
      </c>
      <c r="W66" s="91">
        <f t="shared" si="26"/>
        <v>0</v>
      </c>
      <c r="X66" s="91">
        <v>0</v>
      </c>
      <c r="Y66" s="83">
        <v>0</v>
      </c>
      <c r="Z66" s="84">
        <f t="shared" si="27"/>
        <v>0</v>
      </c>
      <c r="AA66" s="91">
        <f t="shared" si="28"/>
        <v>0</v>
      </c>
      <c r="AB66" s="91">
        <v>0</v>
      </c>
      <c r="AC66" s="83">
        <v>0</v>
      </c>
      <c r="AD66" s="91">
        <f t="shared" si="29"/>
        <v>0</v>
      </c>
      <c r="AE66" s="91">
        <v>0</v>
      </c>
      <c r="AF66" s="83">
        <v>0</v>
      </c>
      <c r="AG66" s="91">
        <f t="shared" si="30"/>
        <v>0</v>
      </c>
      <c r="AH66" s="91">
        <v>0</v>
      </c>
      <c r="AI66" s="83">
        <v>0</v>
      </c>
      <c r="AJ66" s="91">
        <f t="shared" si="31"/>
        <v>0</v>
      </c>
      <c r="AK66" s="91">
        <v>0</v>
      </c>
      <c r="AL66" s="83">
        <v>0</v>
      </c>
      <c r="AM66" s="91">
        <f t="shared" si="32"/>
        <v>0</v>
      </c>
      <c r="AN66" s="91">
        <v>0</v>
      </c>
      <c r="AO66" s="83">
        <v>0</v>
      </c>
    </row>
    <row r="67" spans="1:41" ht="19.5" customHeight="1">
      <c r="A67" s="72" t="s">
        <v>234</v>
      </c>
      <c r="B67" s="72" t="s">
        <v>84</v>
      </c>
      <c r="C67" s="72" t="s">
        <v>136</v>
      </c>
      <c r="D67" s="72" t="s">
        <v>235</v>
      </c>
      <c r="E67" s="91">
        <f t="shared" si="18"/>
        <v>921.72</v>
      </c>
      <c r="F67" s="91">
        <f t="shared" si="19"/>
        <v>921.72</v>
      </c>
      <c r="G67" s="91">
        <f t="shared" si="20"/>
        <v>921.72</v>
      </c>
      <c r="H67" s="91">
        <v>921.72</v>
      </c>
      <c r="I67" s="83">
        <v>0</v>
      </c>
      <c r="J67" s="91">
        <f t="shared" si="21"/>
        <v>0</v>
      </c>
      <c r="K67" s="91">
        <v>0</v>
      </c>
      <c r="L67" s="83">
        <v>0</v>
      </c>
      <c r="M67" s="91">
        <f t="shared" si="22"/>
        <v>0</v>
      </c>
      <c r="N67" s="91">
        <v>0</v>
      </c>
      <c r="O67" s="83">
        <v>0</v>
      </c>
      <c r="P67" s="84">
        <f t="shared" si="23"/>
        <v>0</v>
      </c>
      <c r="Q67" s="91">
        <f t="shared" si="24"/>
        <v>0</v>
      </c>
      <c r="R67" s="91">
        <v>0</v>
      </c>
      <c r="S67" s="83">
        <v>0</v>
      </c>
      <c r="T67" s="91">
        <f t="shared" si="25"/>
        <v>0</v>
      </c>
      <c r="U67" s="91">
        <v>0</v>
      </c>
      <c r="V67" s="91">
        <v>0</v>
      </c>
      <c r="W67" s="91">
        <f t="shared" si="26"/>
        <v>0</v>
      </c>
      <c r="X67" s="91">
        <v>0</v>
      </c>
      <c r="Y67" s="83">
        <v>0</v>
      </c>
      <c r="Z67" s="84">
        <f t="shared" si="27"/>
        <v>0</v>
      </c>
      <c r="AA67" s="91">
        <f t="shared" si="28"/>
        <v>0</v>
      </c>
      <c r="AB67" s="91">
        <v>0</v>
      </c>
      <c r="AC67" s="83">
        <v>0</v>
      </c>
      <c r="AD67" s="91">
        <f t="shared" si="29"/>
        <v>0</v>
      </c>
      <c r="AE67" s="91">
        <v>0</v>
      </c>
      <c r="AF67" s="83">
        <v>0</v>
      </c>
      <c r="AG67" s="91">
        <f t="shared" si="30"/>
        <v>0</v>
      </c>
      <c r="AH67" s="91">
        <v>0</v>
      </c>
      <c r="AI67" s="83">
        <v>0</v>
      </c>
      <c r="AJ67" s="91">
        <f t="shared" si="31"/>
        <v>0</v>
      </c>
      <c r="AK67" s="91">
        <v>0</v>
      </c>
      <c r="AL67" s="83">
        <v>0</v>
      </c>
      <c r="AM67" s="91">
        <f t="shared" si="32"/>
        <v>0</v>
      </c>
      <c r="AN67" s="91">
        <v>0</v>
      </c>
      <c r="AO67" s="83">
        <v>0</v>
      </c>
    </row>
    <row r="68" spans="1:41" ht="19.5" customHeight="1">
      <c r="A68" s="72" t="s">
        <v>234</v>
      </c>
      <c r="B68" s="72" t="s">
        <v>85</v>
      </c>
      <c r="C68" s="72" t="s">
        <v>136</v>
      </c>
      <c r="D68" s="72" t="s">
        <v>236</v>
      </c>
      <c r="E68" s="91">
        <f t="shared" si="18"/>
        <v>242.96999999999997</v>
      </c>
      <c r="F68" s="91">
        <f t="shared" si="19"/>
        <v>242.96999999999997</v>
      </c>
      <c r="G68" s="91">
        <f t="shared" si="20"/>
        <v>242.96999999999997</v>
      </c>
      <c r="H68" s="91">
        <v>103.52</v>
      </c>
      <c r="I68" s="83">
        <v>139.45</v>
      </c>
      <c r="J68" s="91">
        <f t="shared" si="21"/>
        <v>0</v>
      </c>
      <c r="K68" s="91">
        <v>0</v>
      </c>
      <c r="L68" s="83">
        <v>0</v>
      </c>
      <c r="M68" s="91">
        <f t="shared" si="22"/>
        <v>0</v>
      </c>
      <c r="N68" s="91">
        <v>0</v>
      </c>
      <c r="O68" s="83">
        <v>0</v>
      </c>
      <c r="P68" s="84">
        <f t="shared" si="23"/>
        <v>0</v>
      </c>
      <c r="Q68" s="91">
        <f t="shared" si="24"/>
        <v>0</v>
      </c>
      <c r="R68" s="91">
        <v>0</v>
      </c>
      <c r="S68" s="83">
        <v>0</v>
      </c>
      <c r="T68" s="91">
        <f t="shared" si="25"/>
        <v>0</v>
      </c>
      <c r="U68" s="91">
        <v>0</v>
      </c>
      <c r="V68" s="91">
        <v>0</v>
      </c>
      <c r="W68" s="91">
        <f t="shared" si="26"/>
        <v>0</v>
      </c>
      <c r="X68" s="91">
        <v>0</v>
      </c>
      <c r="Y68" s="83">
        <v>0</v>
      </c>
      <c r="Z68" s="84">
        <f t="shared" si="27"/>
        <v>0</v>
      </c>
      <c r="AA68" s="91">
        <f t="shared" si="28"/>
        <v>0</v>
      </c>
      <c r="AB68" s="91">
        <v>0</v>
      </c>
      <c r="AC68" s="83">
        <v>0</v>
      </c>
      <c r="AD68" s="91">
        <f t="shared" si="29"/>
        <v>0</v>
      </c>
      <c r="AE68" s="91">
        <v>0</v>
      </c>
      <c r="AF68" s="83">
        <v>0</v>
      </c>
      <c r="AG68" s="91">
        <f t="shared" si="30"/>
        <v>0</v>
      </c>
      <c r="AH68" s="91">
        <v>0</v>
      </c>
      <c r="AI68" s="83">
        <v>0</v>
      </c>
      <c r="AJ68" s="91">
        <f t="shared" si="31"/>
        <v>0</v>
      </c>
      <c r="AK68" s="91">
        <v>0</v>
      </c>
      <c r="AL68" s="83">
        <v>0</v>
      </c>
      <c r="AM68" s="91">
        <f t="shared" si="32"/>
        <v>0</v>
      </c>
      <c r="AN68" s="91">
        <v>0</v>
      </c>
      <c r="AO68" s="83">
        <v>0</v>
      </c>
    </row>
    <row r="69" spans="1:41" ht="19.5" customHeight="1">
      <c r="A69" s="72" t="s">
        <v>38</v>
      </c>
      <c r="B69" s="72" t="s">
        <v>38</v>
      </c>
      <c r="C69" s="72" t="s">
        <v>38</v>
      </c>
      <c r="D69" s="72" t="s">
        <v>237</v>
      </c>
      <c r="E69" s="91">
        <f t="shared" si="18"/>
        <v>300</v>
      </c>
      <c r="F69" s="91">
        <f t="shared" si="19"/>
        <v>300</v>
      </c>
      <c r="G69" s="91">
        <f t="shared" si="20"/>
        <v>300</v>
      </c>
      <c r="H69" s="91">
        <v>0</v>
      </c>
      <c r="I69" s="83">
        <v>300</v>
      </c>
      <c r="J69" s="91">
        <f t="shared" si="21"/>
        <v>0</v>
      </c>
      <c r="K69" s="91">
        <v>0</v>
      </c>
      <c r="L69" s="83">
        <v>0</v>
      </c>
      <c r="M69" s="91">
        <f t="shared" si="22"/>
        <v>0</v>
      </c>
      <c r="N69" s="91">
        <v>0</v>
      </c>
      <c r="O69" s="83">
        <v>0</v>
      </c>
      <c r="P69" s="84">
        <f t="shared" si="23"/>
        <v>0</v>
      </c>
      <c r="Q69" s="91">
        <f t="shared" si="24"/>
        <v>0</v>
      </c>
      <c r="R69" s="91">
        <v>0</v>
      </c>
      <c r="S69" s="83">
        <v>0</v>
      </c>
      <c r="T69" s="91">
        <f t="shared" si="25"/>
        <v>0</v>
      </c>
      <c r="U69" s="91">
        <v>0</v>
      </c>
      <c r="V69" s="91">
        <v>0</v>
      </c>
      <c r="W69" s="91">
        <f t="shared" si="26"/>
        <v>0</v>
      </c>
      <c r="X69" s="91">
        <v>0</v>
      </c>
      <c r="Y69" s="83">
        <v>0</v>
      </c>
      <c r="Z69" s="84">
        <f t="shared" si="27"/>
        <v>0</v>
      </c>
      <c r="AA69" s="91">
        <f t="shared" si="28"/>
        <v>0</v>
      </c>
      <c r="AB69" s="91">
        <v>0</v>
      </c>
      <c r="AC69" s="83">
        <v>0</v>
      </c>
      <c r="AD69" s="91">
        <f t="shared" si="29"/>
        <v>0</v>
      </c>
      <c r="AE69" s="91">
        <v>0</v>
      </c>
      <c r="AF69" s="83">
        <v>0</v>
      </c>
      <c r="AG69" s="91">
        <f t="shared" si="30"/>
        <v>0</v>
      </c>
      <c r="AH69" s="91">
        <v>0</v>
      </c>
      <c r="AI69" s="83">
        <v>0</v>
      </c>
      <c r="AJ69" s="91">
        <f t="shared" si="31"/>
        <v>0</v>
      </c>
      <c r="AK69" s="91">
        <v>0</v>
      </c>
      <c r="AL69" s="83">
        <v>0</v>
      </c>
      <c r="AM69" s="91">
        <f t="shared" si="32"/>
        <v>0</v>
      </c>
      <c r="AN69" s="91">
        <v>0</v>
      </c>
      <c r="AO69" s="83">
        <v>0</v>
      </c>
    </row>
    <row r="70" spans="1:41" ht="19.5" customHeight="1">
      <c r="A70" s="72" t="s">
        <v>238</v>
      </c>
      <c r="B70" s="72" t="s">
        <v>84</v>
      </c>
      <c r="C70" s="72" t="s">
        <v>136</v>
      </c>
      <c r="D70" s="72" t="s">
        <v>239</v>
      </c>
      <c r="E70" s="91">
        <f t="shared" si="18"/>
        <v>300</v>
      </c>
      <c r="F70" s="91">
        <f t="shared" si="19"/>
        <v>300</v>
      </c>
      <c r="G70" s="91">
        <f t="shared" si="20"/>
        <v>300</v>
      </c>
      <c r="H70" s="91">
        <v>0</v>
      </c>
      <c r="I70" s="83">
        <v>300</v>
      </c>
      <c r="J70" s="91">
        <f t="shared" si="21"/>
        <v>0</v>
      </c>
      <c r="K70" s="91">
        <v>0</v>
      </c>
      <c r="L70" s="83">
        <v>0</v>
      </c>
      <c r="M70" s="91">
        <f t="shared" si="22"/>
        <v>0</v>
      </c>
      <c r="N70" s="91">
        <v>0</v>
      </c>
      <c r="O70" s="83">
        <v>0</v>
      </c>
      <c r="P70" s="84">
        <f t="shared" si="23"/>
        <v>0</v>
      </c>
      <c r="Q70" s="91">
        <f t="shared" si="24"/>
        <v>0</v>
      </c>
      <c r="R70" s="91">
        <v>0</v>
      </c>
      <c r="S70" s="83">
        <v>0</v>
      </c>
      <c r="T70" s="91">
        <f t="shared" si="25"/>
        <v>0</v>
      </c>
      <c r="U70" s="91">
        <v>0</v>
      </c>
      <c r="V70" s="91">
        <v>0</v>
      </c>
      <c r="W70" s="91">
        <f t="shared" si="26"/>
        <v>0</v>
      </c>
      <c r="X70" s="91">
        <v>0</v>
      </c>
      <c r="Y70" s="83">
        <v>0</v>
      </c>
      <c r="Z70" s="84">
        <f t="shared" si="27"/>
        <v>0</v>
      </c>
      <c r="AA70" s="91">
        <f t="shared" si="28"/>
        <v>0</v>
      </c>
      <c r="AB70" s="91">
        <v>0</v>
      </c>
      <c r="AC70" s="83">
        <v>0</v>
      </c>
      <c r="AD70" s="91">
        <f t="shared" si="29"/>
        <v>0</v>
      </c>
      <c r="AE70" s="91">
        <v>0</v>
      </c>
      <c r="AF70" s="83">
        <v>0</v>
      </c>
      <c r="AG70" s="91">
        <f t="shared" si="30"/>
        <v>0</v>
      </c>
      <c r="AH70" s="91">
        <v>0</v>
      </c>
      <c r="AI70" s="83">
        <v>0</v>
      </c>
      <c r="AJ70" s="91">
        <f t="shared" si="31"/>
        <v>0</v>
      </c>
      <c r="AK70" s="91">
        <v>0</v>
      </c>
      <c r="AL70" s="83">
        <v>0</v>
      </c>
      <c r="AM70" s="91">
        <f t="shared" si="32"/>
        <v>0</v>
      </c>
      <c r="AN70" s="91">
        <v>0</v>
      </c>
      <c r="AO70" s="83">
        <v>0</v>
      </c>
    </row>
    <row r="71" spans="1:41" ht="19.5" customHeight="1">
      <c r="A71" s="72" t="s">
        <v>38</v>
      </c>
      <c r="B71" s="72" t="s">
        <v>38</v>
      </c>
      <c r="C71" s="72" t="s">
        <v>38</v>
      </c>
      <c r="D71" s="72" t="s">
        <v>228</v>
      </c>
      <c r="E71" s="91">
        <f aca="true" t="shared" si="33" ref="E71:E95">SUM(F71,P71,Z71)</f>
        <v>665.67</v>
      </c>
      <c r="F71" s="91">
        <f aca="true" t="shared" si="34" ref="F71:F95">SUM(G71,J71,M71)</f>
        <v>665.67</v>
      </c>
      <c r="G71" s="91">
        <f aca="true" t="shared" si="35" ref="G71:G95">SUM(H71:I71)</f>
        <v>665.67</v>
      </c>
      <c r="H71" s="91">
        <v>37.01</v>
      </c>
      <c r="I71" s="83">
        <v>628.66</v>
      </c>
      <c r="J71" s="91">
        <f aca="true" t="shared" si="36" ref="J71:J95">SUM(K71:L71)</f>
        <v>0</v>
      </c>
      <c r="K71" s="91">
        <v>0</v>
      </c>
      <c r="L71" s="83">
        <v>0</v>
      </c>
      <c r="M71" s="91">
        <f aca="true" t="shared" si="37" ref="M71:M95">SUM(N71:O71)</f>
        <v>0</v>
      </c>
      <c r="N71" s="91">
        <v>0</v>
      </c>
      <c r="O71" s="83">
        <v>0</v>
      </c>
      <c r="P71" s="84">
        <f aca="true" t="shared" si="38" ref="P71:P95">SUM(Q71,T71,W71)</f>
        <v>0</v>
      </c>
      <c r="Q71" s="91">
        <f aca="true" t="shared" si="39" ref="Q71:Q95">SUM(R71:S71)</f>
        <v>0</v>
      </c>
      <c r="R71" s="91">
        <v>0</v>
      </c>
      <c r="S71" s="83">
        <v>0</v>
      </c>
      <c r="T71" s="91">
        <f aca="true" t="shared" si="40" ref="T71:T95">SUM(U71:V71)</f>
        <v>0</v>
      </c>
      <c r="U71" s="91">
        <v>0</v>
      </c>
      <c r="V71" s="91">
        <v>0</v>
      </c>
      <c r="W71" s="91">
        <f aca="true" t="shared" si="41" ref="W71:W95">SUM(X71:Y71)</f>
        <v>0</v>
      </c>
      <c r="X71" s="91">
        <v>0</v>
      </c>
      <c r="Y71" s="83">
        <v>0</v>
      </c>
      <c r="Z71" s="84">
        <f aca="true" t="shared" si="42" ref="Z71:Z95">SUM(AA71,AD71,AG71,AJ71,AM71)</f>
        <v>0</v>
      </c>
      <c r="AA71" s="91">
        <f aca="true" t="shared" si="43" ref="AA71:AA95">SUM(AB71:AC71)</f>
        <v>0</v>
      </c>
      <c r="AB71" s="91">
        <v>0</v>
      </c>
      <c r="AC71" s="83">
        <v>0</v>
      </c>
      <c r="AD71" s="91">
        <f aca="true" t="shared" si="44" ref="AD71:AD95">SUM(AE71:AF71)</f>
        <v>0</v>
      </c>
      <c r="AE71" s="91">
        <v>0</v>
      </c>
      <c r="AF71" s="83">
        <v>0</v>
      </c>
      <c r="AG71" s="91">
        <f aca="true" t="shared" si="45" ref="AG71:AG95">SUM(AH71:AI71)</f>
        <v>0</v>
      </c>
      <c r="AH71" s="91">
        <v>0</v>
      </c>
      <c r="AI71" s="83">
        <v>0</v>
      </c>
      <c r="AJ71" s="91">
        <f aca="true" t="shared" si="46" ref="AJ71:AJ95">SUM(AK71:AL71)</f>
        <v>0</v>
      </c>
      <c r="AK71" s="91">
        <v>0</v>
      </c>
      <c r="AL71" s="83">
        <v>0</v>
      </c>
      <c r="AM71" s="91">
        <f aca="true" t="shared" si="47" ref="AM71:AM95">SUM(AN71:AO71)</f>
        <v>0</v>
      </c>
      <c r="AN71" s="91">
        <v>0</v>
      </c>
      <c r="AO71" s="83">
        <v>0</v>
      </c>
    </row>
    <row r="72" spans="1:41" ht="19.5" customHeight="1">
      <c r="A72" s="72" t="s">
        <v>229</v>
      </c>
      <c r="B72" s="72" t="s">
        <v>84</v>
      </c>
      <c r="C72" s="72" t="s">
        <v>136</v>
      </c>
      <c r="D72" s="72" t="s">
        <v>230</v>
      </c>
      <c r="E72" s="91">
        <f t="shared" si="33"/>
        <v>436.83000000000004</v>
      </c>
      <c r="F72" s="91">
        <f t="shared" si="34"/>
        <v>436.83000000000004</v>
      </c>
      <c r="G72" s="91">
        <f t="shared" si="35"/>
        <v>436.83000000000004</v>
      </c>
      <c r="H72" s="91">
        <v>8.17</v>
      </c>
      <c r="I72" s="83">
        <v>428.66</v>
      </c>
      <c r="J72" s="91">
        <f t="shared" si="36"/>
        <v>0</v>
      </c>
      <c r="K72" s="91">
        <v>0</v>
      </c>
      <c r="L72" s="83">
        <v>0</v>
      </c>
      <c r="M72" s="91">
        <f t="shared" si="37"/>
        <v>0</v>
      </c>
      <c r="N72" s="91">
        <v>0</v>
      </c>
      <c r="O72" s="83">
        <v>0</v>
      </c>
      <c r="P72" s="84">
        <f t="shared" si="38"/>
        <v>0</v>
      </c>
      <c r="Q72" s="91">
        <f t="shared" si="39"/>
        <v>0</v>
      </c>
      <c r="R72" s="91">
        <v>0</v>
      </c>
      <c r="S72" s="83">
        <v>0</v>
      </c>
      <c r="T72" s="91">
        <f t="shared" si="40"/>
        <v>0</v>
      </c>
      <c r="U72" s="91">
        <v>0</v>
      </c>
      <c r="V72" s="91">
        <v>0</v>
      </c>
      <c r="W72" s="91">
        <f t="shared" si="41"/>
        <v>0</v>
      </c>
      <c r="X72" s="91">
        <v>0</v>
      </c>
      <c r="Y72" s="83">
        <v>0</v>
      </c>
      <c r="Z72" s="84">
        <f t="shared" si="42"/>
        <v>0</v>
      </c>
      <c r="AA72" s="91">
        <f t="shared" si="43"/>
        <v>0</v>
      </c>
      <c r="AB72" s="91">
        <v>0</v>
      </c>
      <c r="AC72" s="83">
        <v>0</v>
      </c>
      <c r="AD72" s="91">
        <f t="shared" si="44"/>
        <v>0</v>
      </c>
      <c r="AE72" s="91">
        <v>0</v>
      </c>
      <c r="AF72" s="83">
        <v>0</v>
      </c>
      <c r="AG72" s="91">
        <f t="shared" si="45"/>
        <v>0</v>
      </c>
      <c r="AH72" s="91">
        <v>0</v>
      </c>
      <c r="AI72" s="83">
        <v>0</v>
      </c>
      <c r="AJ72" s="91">
        <f t="shared" si="46"/>
        <v>0</v>
      </c>
      <c r="AK72" s="91">
        <v>0</v>
      </c>
      <c r="AL72" s="83">
        <v>0</v>
      </c>
      <c r="AM72" s="91">
        <f t="shared" si="47"/>
        <v>0</v>
      </c>
      <c r="AN72" s="91">
        <v>0</v>
      </c>
      <c r="AO72" s="83">
        <v>0</v>
      </c>
    </row>
    <row r="73" spans="1:41" ht="19.5" customHeight="1">
      <c r="A73" s="72" t="s">
        <v>229</v>
      </c>
      <c r="B73" s="72" t="s">
        <v>93</v>
      </c>
      <c r="C73" s="72" t="s">
        <v>136</v>
      </c>
      <c r="D73" s="72" t="s">
        <v>231</v>
      </c>
      <c r="E73" s="91">
        <f t="shared" si="33"/>
        <v>27.07</v>
      </c>
      <c r="F73" s="91">
        <f t="shared" si="34"/>
        <v>27.07</v>
      </c>
      <c r="G73" s="91">
        <f t="shared" si="35"/>
        <v>27.07</v>
      </c>
      <c r="H73" s="91">
        <v>27.07</v>
      </c>
      <c r="I73" s="83">
        <v>0</v>
      </c>
      <c r="J73" s="91">
        <f t="shared" si="36"/>
        <v>0</v>
      </c>
      <c r="K73" s="91">
        <v>0</v>
      </c>
      <c r="L73" s="83">
        <v>0</v>
      </c>
      <c r="M73" s="91">
        <f t="shared" si="37"/>
        <v>0</v>
      </c>
      <c r="N73" s="91">
        <v>0</v>
      </c>
      <c r="O73" s="83">
        <v>0</v>
      </c>
      <c r="P73" s="84">
        <f t="shared" si="38"/>
        <v>0</v>
      </c>
      <c r="Q73" s="91">
        <f t="shared" si="39"/>
        <v>0</v>
      </c>
      <c r="R73" s="91">
        <v>0</v>
      </c>
      <c r="S73" s="83">
        <v>0</v>
      </c>
      <c r="T73" s="91">
        <f t="shared" si="40"/>
        <v>0</v>
      </c>
      <c r="U73" s="91">
        <v>0</v>
      </c>
      <c r="V73" s="91">
        <v>0</v>
      </c>
      <c r="W73" s="91">
        <f t="shared" si="41"/>
        <v>0</v>
      </c>
      <c r="X73" s="91">
        <v>0</v>
      </c>
      <c r="Y73" s="83">
        <v>0</v>
      </c>
      <c r="Z73" s="84">
        <f t="shared" si="42"/>
        <v>0</v>
      </c>
      <c r="AA73" s="91">
        <f t="shared" si="43"/>
        <v>0</v>
      </c>
      <c r="AB73" s="91">
        <v>0</v>
      </c>
      <c r="AC73" s="83">
        <v>0</v>
      </c>
      <c r="AD73" s="91">
        <f t="shared" si="44"/>
        <v>0</v>
      </c>
      <c r="AE73" s="91">
        <v>0</v>
      </c>
      <c r="AF73" s="83">
        <v>0</v>
      </c>
      <c r="AG73" s="91">
        <f t="shared" si="45"/>
        <v>0</v>
      </c>
      <c r="AH73" s="91">
        <v>0</v>
      </c>
      <c r="AI73" s="83">
        <v>0</v>
      </c>
      <c r="AJ73" s="91">
        <f t="shared" si="46"/>
        <v>0</v>
      </c>
      <c r="AK73" s="91">
        <v>0</v>
      </c>
      <c r="AL73" s="83">
        <v>0</v>
      </c>
      <c r="AM73" s="91">
        <f t="shared" si="47"/>
        <v>0</v>
      </c>
      <c r="AN73" s="91">
        <v>0</v>
      </c>
      <c r="AO73" s="83">
        <v>0</v>
      </c>
    </row>
    <row r="74" spans="1:41" ht="19.5" customHeight="1">
      <c r="A74" s="72" t="s">
        <v>229</v>
      </c>
      <c r="B74" s="72" t="s">
        <v>99</v>
      </c>
      <c r="C74" s="72" t="s">
        <v>136</v>
      </c>
      <c r="D74" s="72" t="s">
        <v>232</v>
      </c>
      <c r="E74" s="91">
        <f t="shared" si="33"/>
        <v>201.77</v>
      </c>
      <c r="F74" s="91">
        <f t="shared" si="34"/>
        <v>201.77</v>
      </c>
      <c r="G74" s="91">
        <f t="shared" si="35"/>
        <v>201.77</v>
      </c>
      <c r="H74" s="91">
        <v>1.77</v>
      </c>
      <c r="I74" s="83">
        <v>200</v>
      </c>
      <c r="J74" s="91">
        <f t="shared" si="36"/>
        <v>0</v>
      </c>
      <c r="K74" s="91">
        <v>0</v>
      </c>
      <c r="L74" s="83">
        <v>0</v>
      </c>
      <c r="M74" s="91">
        <f t="shared" si="37"/>
        <v>0</v>
      </c>
      <c r="N74" s="91">
        <v>0</v>
      </c>
      <c r="O74" s="83">
        <v>0</v>
      </c>
      <c r="P74" s="84">
        <f t="shared" si="38"/>
        <v>0</v>
      </c>
      <c r="Q74" s="91">
        <f t="shared" si="39"/>
        <v>0</v>
      </c>
      <c r="R74" s="91">
        <v>0</v>
      </c>
      <c r="S74" s="83">
        <v>0</v>
      </c>
      <c r="T74" s="91">
        <f t="shared" si="40"/>
        <v>0</v>
      </c>
      <c r="U74" s="91">
        <v>0</v>
      </c>
      <c r="V74" s="91">
        <v>0</v>
      </c>
      <c r="W74" s="91">
        <f t="shared" si="41"/>
        <v>0</v>
      </c>
      <c r="X74" s="91">
        <v>0</v>
      </c>
      <c r="Y74" s="83">
        <v>0</v>
      </c>
      <c r="Z74" s="84">
        <f t="shared" si="42"/>
        <v>0</v>
      </c>
      <c r="AA74" s="91">
        <f t="shared" si="43"/>
        <v>0</v>
      </c>
      <c r="AB74" s="91">
        <v>0</v>
      </c>
      <c r="AC74" s="83">
        <v>0</v>
      </c>
      <c r="AD74" s="91">
        <f t="shared" si="44"/>
        <v>0</v>
      </c>
      <c r="AE74" s="91">
        <v>0</v>
      </c>
      <c r="AF74" s="83">
        <v>0</v>
      </c>
      <c r="AG74" s="91">
        <f t="shared" si="45"/>
        <v>0</v>
      </c>
      <c r="AH74" s="91">
        <v>0</v>
      </c>
      <c r="AI74" s="83">
        <v>0</v>
      </c>
      <c r="AJ74" s="91">
        <f t="shared" si="46"/>
        <v>0</v>
      </c>
      <c r="AK74" s="91">
        <v>0</v>
      </c>
      <c r="AL74" s="83">
        <v>0</v>
      </c>
      <c r="AM74" s="91">
        <f t="shared" si="47"/>
        <v>0</v>
      </c>
      <c r="AN74" s="91">
        <v>0</v>
      </c>
      <c r="AO74" s="83">
        <v>0</v>
      </c>
    </row>
    <row r="75" spans="1:41" ht="19.5" customHeight="1">
      <c r="A75" s="72" t="s">
        <v>38</v>
      </c>
      <c r="B75" s="72" t="s">
        <v>38</v>
      </c>
      <c r="C75" s="72" t="s">
        <v>38</v>
      </c>
      <c r="D75" s="72" t="s">
        <v>137</v>
      </c>
      <c r="E75" s="91">
        <f t="shared" si="33"/>
        <v>3471.08</v>
      </c>
      <c r="F75" s="91">
        <f t="shared" si="34"/>
        <v>3461.98</v>
      </c>
      <c r="G75" s="91">
        <f t="shared" si="35"/>
        <v>2883.98</v>
      </c>
      <c r="H75" s="91">
        <v>1524.13</v>
      </c>
      <c r="I75" s="83">
        <v>1359.85</v>
      </c>
      <c r="J75" s="91">
        <f t="shared" si="36"/>
        <v>578</v>
      </c>
      <c r="K75" s="91">
        <v>0</v>
      </c>
      <c r="L75" s="83">
        <v>578</v>
      </c>
      <c r="M75" s="91">
        <f t="shared" si="37"/>
        <v>0</v>
      </c>
      <c r="N75" s="91">
        <v>0</v>
      </c>
      <c r="O75" s="83">
        <v>0</v>
      </c>
      <c r="P75" s="84">
        <f t="shared" si="38"/>
        <v>0</v>
      </c>
      <c r="Q75" s="91">
        <f t="shared" si="39"/>
        <v>0</v>
      </c>
      <c r="R75" s="91">
        <v>0</v>
      </c>
      <c r="S75" s="83">
        <v>0</v>
      </c>
      <c r="T75" s="91">
        <f t="shared" si="40"/>
        <v>0</v>
      </c>
      <c r="U75" s="91">
        <v>0</v>
      </c>
      <c r="V75" s="91">
        <v>0</v>
      </c>
      <c r="W75" s="91">
        <f t="shared" si="41"/>
        <v>0</v>
      </c>
      <c r="X75" s="91">
        <v>0</v>
      </c>
      <c r="Y75" s="83">
        <v>0</v>
      </c>
      <c r="Z75" s="84">
        <f t="shared" si="42"/>
        <v>9.1</v>
      </c>
      <c r="AA75" s="91">
        <f t="shared" si="43"/>
        <v>9.1</v>
      </c>
      <c r="AB75" s="91">
        <v>0</v>
      </c>
      <c r="AC75" s="83">
        <v>9.1</v>
      </c>
      <c r="AD75" s="91">
        <f t="shared" si="44"/>
        <v>0</v>
      </c>
      <c r="AE75" s="91">
        <v>0</v>
      </c>
      <c r="AF75" s="83">
        <v>0</v>
      </c>
      <c r="AG75" s="91">
        <f t="shared" si="45"/>
        <v>0</v>
      </c>
      <c r="AH75" s="91">
        <v>0</v>
      </c>
      <c r="AI75" s="83">
        <v>0</v>
      </c>
      <c r="AJ75" s="91">
        <f t="shared" si="46"/>
        <v>0</v>
      </c>
      <c r="AK75" s="91">
        <v>0</v>
      </c>
      <c r="AL75" s="83">
        <v>0</v>
      </c>
      <c r="AM75" s="91">
        <f t="shared" si="47"/>
        <v>0</v>
      </c>
      <c r="AN75" s="91">
        <v>0</v>
      </c>
      <c r="AO75" s="83">
        <v>0</v>
      </c>
    </row>
    <row r="76" spans="1:41" ht="19.5" customHeight="1">
      <c r="A76" s="72" t="s">
        <v>38</v>
      </c>
      <c r="B76" s="72" t="s">
        <v>38</v>
      </c>
      <c r="C76" s="72" t="s">
        <v>38</v>
      </c>
      <c r="D76" s="72" t="s">
        <v>233</v>
      </c>
      <c r="E76" s="91">
        <f t="shared" si="33"/>
        <v>1521.75</v>
      </c>
      <c r="F76" s="91">
        <f t="shared" si="34"/>
        <v>1515.47</v>
      </c>
      <c r="G76" s="91">
        <f t="shared" si="35"/>
        <v>1515.47</v>
      </c>
      <c r="H76" s="91">
        <v>1467.47</v>
      </c>
      <c r="I76" s="83">
        <v>48</v>
      </c>
      <c r="J76" s="91">
        <f t="shared" si="36"/>
        <v>0</v>
      </c>
      <c r="K76" s="91">
        <v>0</v>
      </c>
      <c r="L76" s="83">
        <v>0</v>
      </c>
      <c r="M76" s="91">
        <f t="shared" si="37"/>
        <v>0</v>
      </c>
      <c r="N76" s="91">
        <v>0</v>
      </c>
      <c r="O76" s="83">
        <v>0</v>
      </c>
      <c r="P76" s="84">
        <f t="shared" si="38"/>
        <v>0</v>
      </c>
      <c r="Q76" s="91">
        <f t="shared" si="39"/>
        <v>0</v>
      </c>
      <c r="R76" s="91">
        <v>0</v>
      </c>
      <c r="S76" s="83">
        <v>0</v>
      </c>
      <c r="T76" s="91">
        <f t="shared" si="40"/>
        <v>0</v>
      </c>
      <c r="U76" s="91">
        <v>0</v>
      </c>
      <c r="V76" s="91">
        <v>0</v>
      </c>
      <c r="W76" s="91">
        <f t="shared" si="41"/>
        <v>0</v>
      </c>
      <c r="X76" s="91">
        <v>0</v>
      </c>
      <c r="Y76" s="83">
        <v>0</v>
      </c>
      <c r="Z76" s="84">
        <f t="shared" si="42"/>
        <v>6.28</v>
      </c>
      <c r="AA76" s="91">
        <f t="shared" si="43"/>
        <v>6.28</v>
      </c>
      <c r="AB76" s="91">
        <v>0</v>
      </c>
      <c r="AC76" s="83">
        <v>6.28</v>
      </c>
      <c r="AD76" s="91">
        <f t="shared" si="44"/>
        <v>0</v>
      </c>
      <c r="AE76" s="91">
        <v>0</v>
      </c>
      <c r="AF76" s="83">
        <v>0</v>
      </c>
      <c r="AG76" s="91">
        <f t="shared" si="45"/>
        <v>0</v>
      </c>
      <c r="AH76" s="91">
        <v>0</v>
      </c>
      <c r="AI76" s="83">
        <v>0</v>
      </c>
      <c r="AJ76" s="91">
        <f t="shared" si="46"/>
        <v>0</v>
      </c>
      <c r="AK76" s="91">
        <v>0</v>
      </c>
      <c r="AL76" s="83">
        <v>0</v>
      </c>
      <c r="AM76" s="91">
        <f t="shared" si="47"/>
        <v>0</v>
      </c>
      <c r="AN76" s="91">
        <v>0</v>
      </c>
      <c r="AO76" s="83">
        <v>0</v>
      </c>
    </row>
    <row r="77" spans="1:41" ht="19.5" customHeight="1">
      <c r="A77" s="72" t="s">
        <v>234</v>
      </c>
      <c r="B77" s="72" t="s">
        <v>84</v>
      </c>
      <c r="C77" s="72" t="s">
        <v>138</v>
      </c>
      <c r="D77" s="72" t="s">
        <v>235</v>
      </c>
      <c r="E77" s="91">
        <f t="shared" si="33"/>
        <v>1364.12</v>
      </c>
      <c r="F77" s="91">
        <f t="shared" si="34"/>
        <v>1364.12</v>
      </c>
      <c r="G77" s="91">
        <f t="shared" si="35"/>
        <v>1364.12</v>
      </c>
      <c r="H77" s="91">
        <v>1364.12</v>
      </c>
      <c r="I77" s="83">
        <v>0</v>
      </c>
      <c r="J77" s="91">
        <f t="shared" si="36"/>
        <v>0</v>
      </c>
      <c r="K77" s="91">
        <v>0</v>
      </c>
      <c r="L77" s="83">
        <v>0</v>
      </c>
      <c r="M77" s="91">
        <f t="shared" si="37"/>
        <v>0</v>
      </c>
      <c r="N77" s="91">
        <v>0</v>
      </c>
      <c r="O77" s="83">
        <v>0</v>
      </c>
      <c r="P77" s="84">
        <f t="shared" si="38"/>
        <v>0</v>
      </c>
      <c r="Q77" s="91">
        <f t="shared" si="39"/>
        <v>0</v>
      </c>
      <c r="R77" s="91">
        <v>0</v>
      </c>
      <c r="S77" s="83">
        <v>0</v>
      </c>
      <c r="T77" s="91">
        <f t="shared" si="40"/>
        <v>0</v>
      </c>
      <c r="U77" s="91">
        <v>0</v>
      </c>
      <c r="V77" s="91">
        <v>0</v>
      </c>
      <c r="W77" s="91">
        <f t="shared" si="41"/>
        <v>0</v>
      </c>
      <c r="X77" s="91">
        <v>0</v>
      </c>
      <c r="Y77" s="83">
        <v>0</v>
      </c>
      <c r="Z77" s="84">
        <f t="shared" si="42"/>
        <v>0</v>
      </c>
      <c r="AA77" s="91">
        <f t="shared" si="43"/>
        <v>0</v>
      </c>
      <c r="AB77" s="91">
        <v>0</v>
      </c>
      <c r="AC77" s="83">
        <v>0</v>
      </c>
      <c r="AD77" s="91">
        <f t="shared" si="44"/>
        <v>0</v>
      </c>
      <c r="AE77" s="91">
        <v>0</v>
      </c>
      <c r="AF77" s="83">
        <v>0</v>
      </c>
      <c r="AG77" s="91">
        <f t="shared" si="45"/>
        <v>0</v>
      </c>
      <c r="AH77" s="91">
        <v>0</v>
      </c>
      <c r="AI77" s="83">
        <v>0</v>
      </c>
      <c r="AJ77" s="91">
        <f t="shared" si="46"/>
        <v>0</v>
      </c>
      <c r="AK77" s="91">
        <v>0</v>
      </c>
      <c r="AL77" s="83">
        <v>0</v>
      </c>
      <c r="AM77" s="91">
        <f t="shared" si="47"/>
        <v>0</v>
      </c>
      <c r="AN77" s="91">
        <v>0</v>
      </c>
      <c r="AO77" s="83">
        <v>0</v>
      </c>
    </row>
    <row r="78" spans="1:41" ht="19.5" customHeight="1">
      <c r="A78" s="72" t="s">
        <v>234</v>
      </c>
      <c r="B78" s="72" t="s">
        <v>85</v>
      </c>
      <c r="C78" s="72" t="s">
        <v>138</v>
      </c>
      <c r="D78" s="72" t="s">
        <v>236</v>
      </c>
      <c r="E78" s="91">
        <f t="shared" si="33"/>
        <v>157.63</v>
      </c>
      <c r="F78" s="91">
        <f t="shared" si="34"/>
        <v>151.35</v>
      </c>
      <c r="G78" s="91">
        <f t="shared" si="35"/>
        <v>151.35</v>
      </c>
      <c r="H78" s="91">
        <v>103.35</v>
      </c>
      <c r="I78" s="83">
        <v>48</v>
      </c>
      <c r="J78" s="91">
        <f t="shared" si="36"/>
        <v>0</v>
      </c>
      <c r="K78" s="91">
        <v>0</v>
      </c>
      <c r="L78" s="83">
        <v>0</v>
      </c>
      <c r="M78" s="91">
        <f t="shared" si="37"/>
        <v>0</v>
      </c>
      <c r="N78" s="91">
        <v>0</v>
      </c>
      <c r="O78" s="83">
        <v>0</v>
      </c>
      <c r="P78" s="84">
        <f t="shared" si="38"/>
        <v>0</v>
      </c>
      <c r="Q78" s="91">
        <f t="shared" si="39"/>
        <v>0</v>
      </c>
      <c r="R78" s="91">
        <v>0</v>
      </c>
      <c r="S78" s="83">
        <v>0</v>
      </c>
      <c r="T78" s="91">
        <f t="shared" si="40"/>
        <v>0</v>
      </c>
      <c r="U78" s="91">
        <v>0</v>
      </c>
      <c r="V78" s="91">
        <v>0</v>
      </c>
      <c r="W78" s="91">
        <f t="shared" si="41"/>
        <v>0</v>
      </c>
      <c r="X78" s="91">
        <v>0</v>
      </c>
      <c r="Y78" s="83">
        <v>0</v>
      </c>
      <c r="Z78" s="84">
        <f t="shared" si="42"/>
        <v>6.28</v>
      </c>
      <c r="AA78" s="91">
        <f t="shared" si="43"/>
        <v>6.28</v>
      </c>
      <c r="AB78" s="91">
        <v>0</v>
      </c>
      <c r="AC78" s="83">
        <v>6.28</v>
      </c>
      <c r="AD78" s="91">
        <f t="shared" si="44"/>
        <v>0</v>
      </c>
      <c r="AE78" s="91">
        <v>0</v>
      </c>
      <c r="AF78" s="83">
        <v>0</v>
      </c>
      <c r="AG78" s="91">
        <f t="shared" si="45"/>
        <v>0</v>
      </c>
      <c r="AH78" s="91">
        <v>0</v>
      </c>
      <c r="AI78" s="83">
        <v>0</v>
      </c>
      <c r="AJ78" s="91">
        <f t="shared" si="46"/>
        <v>0</v>
      </c>
      <c r="AK78" s="91">
        <v>0</v>
      </c>
      <c r="AL78" s="83">
        <v>0</v>
      </c>
      <c r="AM78" s="91">
        <f t="shared" si="47"/>
        <v>0</v>
      </c>
      <c r="AN78" s="91">
        <v>0</v>
      </c>
      <c r="AO78" s="83">
        <v>0</v>
      </c>
    </row>
    <row r="79" spans="1:41" ht="19.5" customHeight="1">
      <c r="A79" s="72" t="s">
        <v>38</v>
      </c>
      <c r="B79" s="72" t="s">
        <v>38</v>
      </c>
      <c r="C79" s="72" t="s">
        <v>38</v>
      </c>
      <c r="D79" s="72" t="s">
        <v>237</v>
      </c>
      <c r="E79" s="91">
        <f t="shared" si="33"/>
        <v>1187.82</v>
      </c>
      <c r="F79" s="91">
        <f t="shared" si="34"/>
        <v>1185</v>
      </c>
      <c r="G79" s="91">
        <f t="shared" si="35"/>
        <v>607</v>
      </c>
      <c r="H79" s="91">
        <v>0</v>
      </c>
      <c r="I79" s="83">
        <v>607</v>
      </c>
      <c r="J79" s="91">
        <f t="shared" si="36"/>
        <v>578</v>
      </c>
      <c r="K79" s="91">
        <v>0</v>
      </c>
      <c r="L79" s="83">
        <v>578</v>
      </c>
      <c r="M79" s="91">
        <f t="shared" si="37"/>
        <v>0</v>
      </c>
      <c r="N79" s="91">
        <v>0</v>
      </c>
      <c r="O79" s="83">
        <v>0</v>
      </c>
      <c r="P79" s="84">
        <f t="shared" si="38"/>
        <v>0</v>
      </c>
      <c r="Q79" s="91">
        <f t="shared" si="39"/>
        <v>0</v>
      </c>
      <c r="R79" s="91">
        <v>0</v>
      </c>
      <c r="S79" s="83">
        <v>0</v>
      </c>
      <c r="T79" s="91">
        <f t="shared" si="40"/>
        <v>0</v>
      </c>
      <c r="U79" s="91">
        <v>0</v>
      </c>
      <c r="V79" s="91">
        <v>0</v>
      </c>
      <c r="W79" s="91">
        <f t="shared" si="41"/>
        <v>0</v>
      </c>
      <c r="X79" s="91">
        <v>0</v>
      </c>
      <c r="Y79" s="83">
        <v>0</v>
      </c>
      <c r="Z79" s="84">
        <f t="shared" si="42"/>
        <v>2.82</v>
      </c>
      <c r="AA79" s="91">
        <f t="shared" si="43"/>
        <v>2.82</v>
      </c>
      <c r="AB79" s="91">
        <v>0</v>
      </c>
      <c r="AC79" s="83">
        <v>2.82</v>
      </c>
      <c r="AD79" s="91">
        <f t="shared" si="44"/>
        <v>0</v>
      </c>
      <c r="AE79" s="91">
        <v>0</v>
      </c>
      <c r="AF79" s="83">
        <v>0</v>
      </c>
      <c r="AG79" s="91">
        <f t="shared" si="45"/>
        <v>0</v>
      </c>
      <c r="AH79" s="91">
        <v>0</v>
      </c>
      <c r="AI79" s="83">
        <v>0</v>
      </c>
      <c r="AJ79" s="91">
        <f t="shared" si="46"/>
        <v>0</v>
      </c>
      <c r="AK79" s="91">
        <v>0</v>
      </c>
      <c r="AL79" s="83">
        <v>0</v>
      </c>
      <c r="AM79" s="91">
        <f t="shared" si="47"/>
        <v>0</v>
      </c>
      <c r="AN79" s="91">
        <v>0</v>
      </c>
      <c r="AO79" s="83">
        <v>0</v>
      </c>
    </row>
    <row r="80" spans="1:41" ht="19.5" customHeight="1">
      <c r="A80" s="72" t="s">
        <v>238</v>
      </c>
      <c r="B80" s="72" t="s">
        <v>84</v>
      </c>
      <c r="C80" s="72" t="s">
        <v>138</v>
      </c>
      <c r="D80" s="72" t="s">
        <v>239</v>
      </c>
      <c r="E80" s="91">
        <f t="shared" si="33"/>
        <v>1187.82</v>
      </c>
      <c r="F80" s="91">
        <f t="shared" si="34"/>
        <v>1185</v>
      </c>
      <c r="G80" s="91">
        <f t="shared" si="35"/>
        <v>607</v>
      </c>
      <c r="H80" s="91">
        <v>0</v>
      </c>
      <c r="I80" s="83">
        <v>607</v>
      </c>
      <c r="J80" s="91">
        <f t="shared" si="36"/>
        <v>578</v>
      </c>
      <c r="K80" s="91">
        <v>0</v>
      </c>
      <c r="L80" s="83">
        <v>578</v>
      </c>
      <c r="M80" s="91">
        <f t="shared" si="37"/>
        <v>0</v>
      </c>
      <c r="N80" s="91">
        <v>0</v>
      </c>
      <c r="O80" s="83">
        <v>0</v>
      </c>
      <c r="P80" s="84">
        <f t="shared" si="38"/>
        <v>0</v>
      </c>
      <c r="Q80" s="91">
        <f t="shared" si="39"/>
        <v>0</v>
      </c>
      <c r="R80" s="91">
        <v>0</v>
      </c>
      <c r="S80" s="83">
        <v>0</v>
      </c>
      <c r="T80" s="91">
        <f t="shared" si="40"/>
        <v>0</v>
      </c>
      <c r="U80" s="91">
        <v>0</v>
      </c>
      <c r="V80" s="91">
        <v>0</v>
      </c>
      <c r="W80" s="91">
        <f t="shared" si="41"/>
        <v>0</v>
      </c>
      <c r="X80" s="91">
        <v>0</v>
      </c>
      <c r="Y80" s="83">
        <v>0</v>
      </c>
      <c r="Z80" s="84">
        <f t="shared" si="42"/>
        <v>2.82</v>
      </c>
      <c r="AA80" s="91">
        <f t="shared" si="43"/>
        <v>2.82</v>
      </c>
      <c r="AB80" s="91">
        <v>0</v>
      </c>
      <c r="AC80" s="83">
        <v>2.82</v>
      </c>
      <c r="AD80" s="91">
        <f t="shared" si="44"/>
        <v>0</v>
      </c>
      <c r="AE80" s="91">
        <v>0</v>
      </c>
      <c r="AF80" s="83">
        <v>0</v>
      </c>
      <c r="AG80" s="91">
        <f t="shared" si="45"/>
        <v>0</v>
      </c>
      <c r="AH80" s="91">
        <v>0</v>
      </c>
      <c r="AI80" s="83">
        <v>0</v>
      </c>
      <c r="AJ80" s="91">
        <f t="shared" si="46"/>
        <v>0</v>
      </c>
      <c r="AK80" s="91">
        <v>0</v>
      </c>
      <c r="AL80" s="83">
        <v>0</v>
      </c>
      <c r="AM80" s="91">
        <f t="shared" si="47"/>
        <v>0</v>
      </c>
      <c r="AN80" s="91">
        <v>0</v>
      </c>
      <c r="AO80" s="83">
        <v>0</v>
      </c>
    </row>
    <row r="81" spans="1:41" ht="19.5" customHeight="1">
      <c r="A81" s="72" t="s">
        <v>38</v>
      </c>
      <c r="B81" s="72" t="s">
        <v>38</v>
      </c>
      <c r="C81" s="72" t="s">
        <v>38</v>
      </c>
      <c r="D81" s="72" t="s">
        <v>228</v>
      </c>
      <c r="E81" s="91">
        <f t="shared" si="33"/>
        <v>761.51</v>
      </c>
      <c r="F81" s="91">
        <f t="shared" si="34"/>
        <v>761.51</v>
      </c>
      <c r="G81" s="91">
        <f t="shared" si="35"/>
        <v>761.51</v>
      </c>
      <c r="H81" s="91">
        <v>56.66</v>
      </c>
      <c r="I81" s="83">
        <v>704.85</v>
      </c>
      <c r="J81" s="91">
        <f t="shared" si="36"/>
        <v>0</v>
      </c>
      <c r="K81" s="91">
        <v>0</v>
      </c>
      <c r="L81" s="83">
        <v>0</v>
      </c>
      <c r="M81" s="91">
        <f t="shared" si="37"/>
        <v>0</v>
      </c>
      <c r="N81" s="91">
        <v>0</v>
      </c>
      <c r="O81" s="83">
        <v>0</v>
      </c>
      <c r="P81" s="84">
        <f t="shared" si="38"/>
        <v>0</v>
      </c>
      <c r="Q81" s="91">
        <f t="shared" si="39"/>
        <v>0</v>
      </c>
      <c r="R81" s="91">
        <v>0</v>
      </c>
      <c r="S81" s="83">
        <v>0</v>
      </c>
      <c r="T81" s="91">
        <f t="shared" si="40"/>
        <v>0</v>
      </c>
      <c r="U81" s="91">
        <v>0</v>
      </c>
      <c r="V81" s="91">
        <v>0</v>
      </c>
      <c r="W81" s="91">
        <f t="shared" si="41"/>
        <v>0</v>
      </c>
      <c r="X81" s="91">
        <v>0</v>
      </c>
      <c r="Y81" s="83">
        <v>0</v>
      </c>
      <c r="Z81" s="84">
        <f t="shared" si="42"/>
        <v>0</v>
      </c>
      <c r="AA81" s="91">
        <f t="shared" si="43"/>
        <v>0</v>
      </c>
      <c r="AB81" s="91">
        <v>0</v>
      </c>
      <c r="AC81" s="83">
        <v>0</v>
      </c>
      <c r="AD81" s="91">
        <f t="shared" si="44"/>
        <v>0</v>
      </c>
      <c r="AE81" s="91">
        <v>0</v>
      </c>
      <c r="AF81" s="83">
        <v>0</v>
      </c>
      <c r="AG81" s="91">
        <f t="shared" si="45"/>
        <v>0</v>
      </c>
      <c r="AH81" s="91">
        <v>0</v>
      </c>
      <c r="AI81" s="83">
        <v>0</v>
      </c>
      <c r="AJ81" s="91">
        <f t="shared" si="46"/>
        <v>0</v>
      </c>
      <c r="AK81" s="91">
        <v>0</v>
      </c>
      <c r="AL81" s="83">
        <v>0</v>
      </c>
      <c r="AM81" s="91">
        <f t="shared" si="47"/>
        <v>0</v>
      </c>
      <c r="AN81" s="91">
        <v>0</v>
      </c>
      <c r="AO81" s="83">
        <v>0</v>
      </c>
    </row>
    <row r="82" spans="1:41" ht="19.5" customHeight="1">
      <c r="A82" s="72" t="s">
        <v>229</v>
      </c>
      <c r="B82" s="72" t="s">
        <v>84</v>
      </c>
      <c r="C82" s="72" t="s">
        <v>138</v>
      </c>
      <c r="D82" s="72" t="s">
        <v>230</v>
      </c>
      <c r="E82" s="91">
        <f t="shared" si="33"/>
        <v>217.41</v>
      </c>
      <c r="F82" s="91">
        <f t="shared" si="34"/>
        <v>217.41</v>
      </c>
      <c r="G82" s="91">
        <f t="shared" si="35"/>
        <v>217.41</v>
      </c>
      <c r="H82" s="91">
        <v>0.56</v>
      </c>
      <c r="I82" s="83">
        <v>216.85</v>
      </c>
      <c r="J82" s="91">
        <f t="shared" si="36"/>
        <v>0</v>
      </c>
      <c r="K82" s="91">
        <v>0</v>
      </c>
      <c r="L82" s="83">
        <v>0</v>
      </c>
      <c r="M82" s="91">
        <f t="shared" si="37"/>
        <v>0</v>
      </c>
      <c r="N82" s="91">
        <v>0</v>
      </c>
      <c r="O82" s="83">
        <v>0</v>
      </c>
      <c r="P82" s="84">
        <f t="shared" si="38"/>
        <v>0</v>
      </c>
      <c r="Q82" s="91">
        <f t="shared" si="39"/>
        <v>0</v>
      </c>
      <c r="R82" s="91">
        <v>0</v>
      </c>
      <c r="S82" s="83">
        <v>0</v>
      </c>
      <c r="T82" s="91">
        <f t="shared" si="40"/>
        <v>0</v>
      </c>
      <c r="U82" s="91">
        <v>0</v>
      </c>
      <c r="V82" s="91">
        <v>0</v>
      </c>
      <c r="W82" s="91">
        <f t="shared" si="41"/>
        <v>0</v>
      </c>
      <c r="X82" s="91">
        <v>0</v>
      </c>
      <c r="Y82" s="83">
        <v>0</v>
      </c>
      <c r="Z82" s="84">
        <f t="shared" si="42"/>
        <v>0</v>
      </c>
      <c r="AA82" s="91">
        <f t="shared" si="43"/>
        <v>0</v>
      </c>
      <c r="AB82" s="91">
        <v>0</v>
      </c>
      <c r="AC82" s="83">
        <v>0</v>
      </c>
      <c r="AD82" s="91">
        <f t="shared" si="44"/>
        <v>0</v>
      </c>
      <c r="AE82" s="91">
        <v>0</v>
      </c>
      <c r="AF82" s="83">
        <v>0</v>
      </c>
      <c r="AG82" s="91">
        <f t="shared" si="45"/>
        <v>0</v>
      </c>
      <c r="AH82" s="91">
        <v>0</v>
      </c>
      <c r="AI82" s="83">
        <v>0</v>
      </c>
      <c r="AJ82" s="91">
        <f t="shared" si="46"/>
        <v>0</v>
      </c>
      <c r="AK82" s="91">
        <v>0</v>
      </c>
      <c r="AL82" s="83">
        <v>0</v>
      </c>
      <c r="AM82" s="91">
        <f t="shared" si="47"/>
        <v>0</v>
      </c>
      <c r="AN82" s="91">
        <v>0</v>
      </c>
      <c r="AO82" s="83">
        <v>0</v>
      </c>
    </row>
    <row r="83" spans="1:41" ht="19.5" customHeight="1">
      <c r="A83" s="72" t="s">
        <v>229</v>
      </c>
      <c r="B83" s="72" t="s">
        <v>93</v>
      </c>
      <c r="C83" s="72" t="s">
        <v>138</v>
      </c>
      <c r="D83" s="72" t="s">
        <v>231</v>
      </c>
      <c r="E83" s="91">
        <f t="shared" si="33"/>
        <v>35.7</v>
      </c>
      <c r="F83" s="91">
        <f t="shared" si="34"/>
        <v>35.7</v>
      </c>
      <c r="G83" s="91">
        <f t="shared" si="35"/>
        <v>35.7</v>
      </c>
      <c r="H83" s="91">
        <v>35.7</v>
      </c>
      <c r="I83" s="83">
        <v>0</v>
      </c>
      <c r="J83" s="91">
        <f t="shared" si="36"/>
        <v>0</v>
      </c>
      <c r="K83" s="91">
        <v>0</v>
      </c>
      <c r="L83" s="83">
        <v>0</v>
      </c>
      <c r="M83" s="91">
        <f t="shared" si="37"/>
        <v>0</v>
      </c>
      <c r="N83" s="91">
        <v>0</v>
      </c>
      <c r="O83" s="83">
        <v>0</v>
      </c>
      <c r="P83" s="84">
        <f t="shared" si="38"/>
        <v>0</v>
      </c>
      <c r="Q83" s="91">
        <f t="shared" si="39"/>
        <v>0</v>
      </c>
      <c r="R83" s="91">
        <v>0</v>
      </c>
      <c r="S83" s="83">
        <v>0</v>
      </c>
      <c r="T83" s="91">
        <f t="shared" si="40"/>
        <v>0</v>
      </c>
      <c r="U83" s="91">
        <v>0</v>
      </c>
      <c r="V83" s="91">
        <v>0</v>
      </c>
      <c r="W83" s="91">
        <f t="shared" si="41"/>
        <v>0</v>
      </c>
      <c r="X83" s="91">
        <v>0</v>
      </c>
      <c r="Y83" s="83">
        <v>0</v>
      </c>
      <c r="Z83" s="84">
        <f t="shared" si="42"/>
        <v>0</v>
      </c>
      <c r="AA83" s="91">
        <f t="shared" si="43"/>
        <v>0</v>
      </c>
      <c r="AB83" s="91">
        <v>0</v>
      </c>
      <c r="AC83" s="83">
        <v>0</v>
      </c>
      <c r="AD83" s="91">
        <f t="shared" si="44"/>
        <v>0</v>
      </c>
      <c r="AE83" s="91">
        <v>0</v>
      </c>
      <c r="AF83" s="83">
        <v>0</v>
      </c>
      <c r="AG83" s="91">
        <f t="shared" si="45"/>
        <v>0</v>
      </c>
      <c r="AH83" s="91">
        <v>0</v>
      </c>
      <c r="AI83" s="83">
        <v>0</v>
      </c>
      <c r="AJ83" s="91">
        <f t="shared" si="46"/>
        <v>0</v>
      </c>
      <c r="AK83" s="91">
        <v>0</v>
      </c>
      <c r="AL83" s="83">
        <v>0</v>
      </c>
      <c r="AM83" s="91">
        <f t="shared" si="47"/>
        <v>0</v>
      </c>
      <c r="AN83" s="91">
        <v>0</v>
      </c>
      <c r="AO83" s="83">
        <v>0</v>
      </c>
    </row>
    <row r="84" spans="1:41" ht="19.5" customHeight="1">
      <c r="A84" s="72" t="s">
        <v>229</v>
      </c>
      <c r="B84" s="72" t="s">
        <v>99</v>
      </c>
      <c r="C84" s="72" t="s">
        <v>138</v>
      </c>
      <c r="D84" s="72" t="s">
        <v>232</v>
      </c>
      <c r="E84" s="91">
        <f t="shared" si="33"/>
        <v>508.4</v>
      </c>
      <c r="F84" s="91">
        <f t="shared" si="34"/>
        <v>508.4</v>
      </c>
      <c r="G84" s="91">
        <f t="shared" si="35"/>
        <v>508.4</v>
      </c>
      <c r="H84" s="91">
        <v>20.4</v>
      </c>
      <c r="I84" s="83">
        <v>488</v>
      </c>
      <c r="J84" s="91">
        <f t="shared" si="36"/>
        <v>0</v>
      </c>
      <c r="K84" s="91">
        <v>0</v>
      </c>
      <c r="L84" s="83">
        <v>0</v>
      </c>
      <c r="M84" s="91">
        <f t="shared" si="37"/>
        <v>0</v>
      </c>
      <c r="N84" s="91">
        <v>0</v>
      </c>
      <c r="O84" s="83">
        <v>0</v>
      </c>
      <c r="P84" s="84">
        <f t="shared" si="38"/>
        <v>0</v>
      </c>
      <c r="Q84" s="91">
        <f t="shared" si="39"/>
        <v>0</v>
      </c>
      <c r="R84" s="91">
        <v>0</v>
      </c>
      <c r="S84" s="83">
        <v>0</v>
      </c>
      <c r="T84" s="91">
        <f t="shared" si="40"/>
        <v>0</v>
      </c>
      <c r="U84" s="91">
        <v>0</v>
      </c>
      <c r="V84" s="91">
        <v>0</v>
      </c>
      <c r="W84" s="91">
        <f t="shared" si="41"/>
        <v>0</v>
      </c>
      <c r="X84" s="91">
        <v>0</v>
      </c>
      <c r="Y84" s="83">
        <v>0</v>
      </c>
      <c r="Z84" s="84">
        <f t="shared" si="42"/>
        <v>0</v>
      </c>
      <c r="AA84" s="91">
        <f t="shared" si="43"/>
        <v>0</v>
      </c>
      <c r="AB84" s="91">
        <v>0</v>
      </c>
      <c r="AC84" s="83">
        <v>0</v>
      </c>
      <c r="AD84" s="91">
        <f t="shared" si="44"/>
        <v>0</v>
      </c>
      <c r="AE84" s="91">
        <v>0</v>
      </c>
      <c r="AF84" s="83">
        <v>0</v>
      </c>
      <c r="AG84" s="91">
        <f t="shared" si="45"/>
        <v>0</v>
      </c>
      <c r="AH84" s="91">
        <v>0</v>
      </c>
      <c r="AI84" s="83">
        <v>0</v>
      </c>
      <c r="AJ84" s="91">
        <f t="shared" si="46"/>
        <v>0</v>
      </c>
      <c r="AK84" s="91">
        <v>0</v>
      </c>
      <c r="AL84" s="83">
        <v>0</v>
      </c>
      <c r="AM84" s="91">
        <f t="shared" si="47"/>
        <v>0</v>
      </c>
      <c r="AN84" s="91">
        <v>0</v>
      </c>
      <c r="AO84" s="83">
        <v>0</v>
      </c>
    </row>
    <row r="85" spans="1:41" ht="19.5" customHeight="1">
      <c r="A85" s="72" t="s">
        <v>38</v>
      </c>
      <c r="B85" s="72" t="s">
        <v>38</v>
      </c>
      <c r="C85" s="72" t="s">
        <v>38</v>
      </c>
      <c r="D85" s="72" t="s">
        <v>143</v>
      </c>
      <c r="E85" s="91">
        <f t="shared" si="33"/>
        <v>1492.62</v>
      </c>
      <c r="F85" s="91">
        <f t="shared" si="34"/>
        <v>1374.87</v>
      </c>
      <c r="G85" s="91">
        <f t="shared" si="35"/>
        <v>1374.87</v>
      </c>
      <c r="H85" s="91">
        <v>425.62</v>
      </c>
      <c r="I85" s="83">
        <v>949.25</v>
      </c>
      <c r="J85" s="91">
        <f t="shared" si="36"/>
        <v>0</v>
      </c>
      <c r="K85" s="91">
        <v>0</v>
      </c>
      <c r="L85" s="83">
        <v>0</v>
      </c>
      <c r="M85" s="91">
        <f t="shared" si="37"/>
        <v>0</v>
      </c>
      <c r="N85" s="91">
        <v>0</v>
      </c>
      <c r="O85" s="83">
        <v>0</v>
      </c>
      <c r="P85" s="84">
        <f t="shared" si="38"/>
        <v>0</v>
      </c>
      <c r="Q85" s="91">
        <f t="shared" si="39"/>
        <v>0</v>
      </c>
      <c r="R85" s="91">
        <v>0</v>
      </c>
      <c r="S85" s="83">
        <v>0</v>
      </c>
      <c r="T85" s="91">
        <f t="shared" si="40"/>
        <v>0</v>
      </c>
      <c r="U85" s="91">
        <v>0</v>
      </c>
      <c r="V85" s="91">
        <v>0</v>
      </c>
      <c r="W85" s="91">
        <f t="shared" si="41"/>
        <v>0</v>
      </c>
      <c r="X85" s="91">
        <v>0</v>
      </c>
      <c r="Y85" s="83">
        <v>0</v>
      </c>
      <c r="Z85" s="84">
        <f t="shared" si="42"/>
        <v>117.75</v>
      </c>
      <c r="AA85" s="91">
        <f t="shared" si="43"/>
        <v>117.75</v>
      </c>
      <c r="AB85" s="91">
        <v>0</v>
      </c>
      <c r="AC85" s="83">
        <v>117.75</v>
      </c>
      <c r="AD85" s="91">
        <f t="shared" si="44"/>
        <v>0</v>
      </c>
      <c r="AE85" s="91">
        <v>0</v>
      </c>
      <c r="AF85" s="83">
        <v>0</v>
      </c>
      <c r="AG85" s="91">
        <f t="shared" si="45"/>
        <v>0</v>
      </c>
      <c r="AH85" s="91">
        <v>0</v>
      </c>
      <c r="AI85" s="83">
        <v>0</v>
      </c>
      <c r="AJ85" s="91">
        <f t="shared" si="46"/>
        <v>0</v>
      </c>
      <c r="AK85" s="91">
        <v>0</v>
      </c>
      <c r="AL85" s="83">
        <v>0</v>
      </c>
      <c r="AM85" s="91">
        <f t="shared" si="47"/>
        <v>0</v>
      </c>
      <c r="AN85" s="91">
        <v>0</v>
      </c>
      <c r="AO85" s="83">
        <v>0</v>
      </c>
    </row>
    <row r="86" spans="1:41" ht="19.5" customHeight="1">
      <c r="A86" s="72" t="s">
        <v>38</v>
      </c>
      <c r="B86" s="72" t="s">
        <v>38</v>
      </c>
      <c r="C86" s="72" t="s">
        <v>38</v>
      </c>
      <c r="D86" s="72" t="s">
        <v>144</v>
      </c>
      <c r="E86" s="91">
        <f t="shared" si="33"/>
        <v>1492.62</v>
      </c>
      <c r="F86" s="91">
        <f t="shared" si="34"/>
        <v>1374.87</v>
      </c>
      <c r="G86" s="91">
        <f t="shared" si="35"/>
        <v>1374.87</v>
      </c>
      <c r="H86" s="91">
        <v>425.62</v>
      </c>
      <c r="I86" s="83">
        <v>949.25</v>
      </c>
      <c r="J86" s="91">
        <f t="shared" si="36"/>
        <v>0</v>
      </c>
      <c r="K86" s="91">
        <v>0</v>
      </c>
      <c r="L86" s="83">
        <v>0</v>
      </c>
      <c r="M86" s="91">
        <f t="shared" si="37"/>
        <v>0</v>
      </c>
      <c r="N86" s="91">
        <v>0</v>
      </c>
      <c r="O86" s="83">
        <v>0</v>
      </c>
      <c r="P86" s="84">
        <f t="shared" si="38"/>
        <v>0</v>
      </c>
      <c r="Q86" s="91">
        <f t="shared" si="39"/>
        <v>0</v>
      </c>
      <c r="R86" s="91">
        <v>0</v>
      </c>
      <c r="S86" s="83">
        <v>0</v>
      </c>
      <c r="T86" s="91">
        <f t="shared" si="40"/>
        <v>0</v>
      </c>
      <c r="U86" s="91">
        <v>0</v>
      </c>
      <c r="V86" s="91">
        <v>0</v>
      </c>
      <c r="W86" s="91">
        <f t="shared" si="41"/>
        <v>0</v>
      </c>
      <c r="X86" s="91">
        <v>0</v>
      </c>
      <c r="Y86" s="83">
        <v>0</v>
      </c>
      <c r="Z86" s="84">
        <f t="shared" si="42"/>
        <v>117.75</v>
      </c>
      <c r="AA86" s="91">
        <f t="shared" si="43"/>
        <v>117.75</v>
      </c>
      <c r="AB86" s="91">
        <v>0</v>
      </c>
      <c r="AC86" s="83">
        <v>117.75</v>
      </c>
      <c r="AD86" s="91">
        <f t="shared" si="44"/>
        <v>0</v>
      </c>
      <c r="AE86" s="91">
        <v>0</v>
      </c>
      <c r="AF86" s="83">
        <v>0</v>
      </c>
      <c r="AG86" s="91">
        <f t="shared" si="45"/>
        <v>0</v>
      </c>
      <c r="AH86" s="91">
        <v>0</v>
      </c>
      <c r="AI86" s="83">
        <v>0</v>
      </c>
      <c r="AJ86" s="91">
        <f t="shared" si="46"/>
        <v>0</v>
      </c>
      <c r="AK86" s="91">
        <v>0</v>
      </c>
      <c r="AL86" s="83">
        <v>0</v>
      </c>
      <c r="AM86" s="91">
        <f t="shared" si="47"/>
        <v>0</v>
      </c>
      <c r="AN86" s="91">
        <v>0</v>
      </c>
      <c r="AO86" s="83">
        <v>0</v>
      </c>
    </row>
    <row r="87" spans="1:41" ht="19.5" customHeight="1">
      <c r="A87" s="72" t="s">
        <v>38</v>
      </c>
      <c r="B87" s="72" t="s">
        <v>38</v>
      </c>
      <c r="C87" s="72" t="s">
        <v>38</v>
      </c>
      <c r="D87" s="72" t="s">
        <v>233</v>
      </c>
      <c r="E87" s="91">
        <f t="shared" si="33"/>
        <v>485.08</v>
      </c>
      <c r="F87" s="91">
        <f t="shared" si="34"/>
        <v>367.33</v>
      </c>
      <c r="G87" s="91">
        <f t="shared" si="35"/>
        <v>367.33</v>
      </c>
      <c r="H87" s="91">
        <v>367.33</v>
      </c>
      <c r="I87" s="83">
        <v>0</v>
      </c>
      <c r="J87" s="91">
        <f t="shared" si="36"/>
        <v>0</v>
      </c>
      <c r="K87" s="91">
        <v>0</v>
      </c>
      <c r="L87" s="83">
        <v>0</v>
      </c>
      <c r="M87" s="91">
        <f t="shared" si="37"/>
        <v>0</v>
      </c>
      <c r="N87" s="91">
        <v>0</v>
      </c>
      <c r="O87" s="83">
        <v>0</v>
      </c>
      <c r="P87" s="84">
        <f t="shared" si="38"/>
        <v>0</v>
      </c>
      <c r="Q87" s="91">
        <f t="shared" si="39"/>
        <v>0</v>
      </c>
      <c r="R87" s="91">
        <v>0</v>
      </c>
      <c r="S87" s="83">
        <v>0</v>
      </c>
      <c r="T87" s="91">
        <f t="shared" si="40"/>
        <v>0</v>
      </c>
      <c r="U87" s="91">
        <v>0</v>
      </c>
      <c r="V87" s="91">
        <v>0</v>
      </c>
      <c r="W87" s="91">
        <f t="shared" si="41"/>
        <v>0</v>
      </c>
      <c r="X87" s="91">
        <v>0</v>
      </c>
      <c r="Y87" s="83">
        <v>0</v>
      </c>
      <c r="Z87" s="84">
        <f t="shared" si="42"/>
        <v>117.75</v>
      </c>
      <c r="AA87" s="91">
        <f t="shared" si="43"/>
        <v>117.75</v>
      </c>
      <c r="AB87" s="91">
        <v>0</v>
      </c>
      <c r="AC87" s="83">
        <v>117.75</v>
      </c>
      <c r="AD87" s="91">
        <f t="shared" si="44"/>
        <v>0</v>
      </c>
      <c r="AE87" s="91">
        <v>0</v>
      </c>
      <c r="AF87" s="83">
        <v>0</v>
      </c>
      <c r="AG87" s="91">
        <f t="shared" si="45"/>
        <v>0</v>
      </c>
      <c r="AH87" s="91">
        <v>0</v>
      </c>
      <c r="AI87" s="83">
        <v>0</v>
      </c>
      <c r="AJ87" s="91">
        <f t="shared" si="46"/>
        <v>0</v>
      </c>
      <c r="AK87" s="91">
        <v>0</v>
      </c>
      <c r="AL87" s="83">
        <v>0</v>
      </c>
      <c r="AM87" s="91">
        <f t="shared" si="47"/>
        <v>0</v>
      </c>
      <c r="AN87" s="91">
        <v>0</v>
      </c>
      <c r="AO87" s="83">
        <v>0</v>
      </c>
    </row>
    <row r="88" spans="1:41" ht="19.5" customHeight="1">
      <c r="A88" s="72" t="s">
        <v>234</v>
      </c>
      <c r="B88" s="72" t="s">
        <v>84</v>
      </c>
      <c r="C88" s="72" t="s">
        <v>145</v>
      </c>
      <c r="D88" s="72" t="s">
        <v>235</v>
      </c>
      <c r="E88" s="91">
        <f t="shared" si="33"/>
        <v>328.64</v>
      </c>
      <c r="F88" s="91">
        <f t="shared" si="34"/>
        <v>328.64</v>
      </c>
      <c r="G88" s="91">
        <f t="shared" si="35"/>
        <v>328.64</v>
      </c>
      <c r="H88" s="91">
        <v>328.64</v>
      </c>
      <c r="I88" s="83">
        <v>0</v>
      </c>
      <c r="J88" s="91">
        <f t="shared" si="36"/>
        <v>0</v>
      </c>
      <c r="K88" s="91">
        <v>0</v>
      </c>
      <c r="L88" s="83">
        <v>0</v>
      </c>
      <c r="M88" s="91">
        <f t="shared" si="37"/>
        <v>0</v>
      </c>
      <c r="N88" s="91">
        <v>0</v>
      </c>
      <c r="O88" s="83">
        <v>0</v>
      </c>
      <c r="P88" s="84">
        <f t="shared" si="38"/>
        <v>0</v>
      </c>
      <c r="Q88" s="91">
        <f t="shared" si="39"/>
        <v>0</v>
      </c>
      <c r="R88" s="91">
        <v>0</v>
      </c>
      <c r="S88" s="83">
        <v>0</v>
      </c>
      <c r="T88" s="91">
        <f t="shared" si="40"/>
        <v>0</v>
      </c>
      <c r="U88" s="91">
        <v>0</v>
      </c>
      <c r="V88" s="91">
        <v>0</v>
      </c>
      <c r="W88" s="91">
        <f t="shared" si="41"/>
        <v>0</v>
      </c>
      <c r="X88" s="91">
        <v>0</v>
      </c>
      <c r="Y88" s="83">
        <v>0</v>
      </c>
      <c r="Z88" s="84">
        <f t="shared" si="42"/>
        <v>0</v>
      </c>
      <c r="AA88" s="91">
        <f t="shared" si="43"/>
        <v>0</v>
      </c>
      <c r="AB88" s="91">
        <v>0</v>
      </c>
      <c r="AC88" s="83">
        <v>0</v>
      </c>
      <c r="AD88" s="91">
        <f t="shared" si="44"/>
        <v>0</v>
      </c>
      <c r="AE88" s="91">
        <v>0</v>
      </c>
      <c r="AF88" s="83">
        <v>0</v>
      </c>
      <c r="AG88" s="91">
        <f t="shared" si="45"/>
        <v>0</v>
      </c>
      <c r="AH88" s="91">
        <v>0</v>
      </c>
      <c r="AI88" s="83">
        <v>0</v>
      </c>
      <c r="AJ88" s="91">
        <f t="shared" si="46"/>
        <v>0</v>
      </c>
      <c r="AK88" s="91">
        <v>0</v>
      </c>
      <c r="AL88" s="83">
        <v>0</v>
      </c>
      <c r="AM88" s="91">
        <f t="shared" si="47"/>
        <v>0</v>
      </c>
      <c r="AN88" s="91">
        <v>0</v>
      </c>
      <c r="AO88" s="83">
        <v>0</v>
      </c>
    </row>
    <row r="89" spans="1:41" ht="19.5" customHeight="1">
      <c r="A89" s="72" t="s">
        <v>234</v>
      </c>
      <c r="B89" s="72" t="s">
        <v>85</v>
      </c>
      <c r="C89" s="72" t="s">
        <v>145</v>
      </c>
      <c r="D89" s="72" t="s">
        <v>236</v>
      </c>
      <c r="E89" s="91">
        <f t="shared" si="33"/>
        <v>156.44</v>
      </c>
      <c r="F89" s="91">
        <f t="shared" si="34"/>
        <v>38.69</v>
      </c>
      <c r="G89" s="91">
        <f t="shared" si="35"/>
        <v>38.69</v>
      </c>
      <c r="H89" s="91">
        <v>38.69</v>
      </c>
      <c r="I89" s="83">
        <v>0</v>
      </c>
      <c r="J89" s="91">
        <f t="shared" si="36"/>
        <v>0</v>
      </c>
      <c r="K89" s="91">
        <v>0</v>
      </c>
      <c r="L89" s="83">
        <v>0</v>
      </c>
      <c r="M89" s="91">
        <f t="shared" si="37"/>
        <v>0</v>
      </c>
      <c r="N89" s="91">
        <v>0</v>
      </c>
      <c r="O89" s="83">
        <v>0</v>
      </c>
      <c r="P89" s="84">
        <f t="shared" si="38"/>
        <v>0</v>
      </c>
      <c r="Q89" s="91">
        <f t="shared" si="39"/>
        <v>0</v>
      </c>
      <c r="R89" s="91">
        <v>0</v>
      </c>
      <c r="S89" s="83">
        <v>0</v>
      </c>
      <c r="T89" s="91">
        <f t="shared" si="40"/>
        <v>0</v>
      </c>
      <c r="U89" s="91">
        <v>0</v>
      </c>
      <c r="V89" s="91">
        <v>0</v>
      </c>
      <c r="W89" s="91">
        <f t="shared" si="41"/>
        <v>0</v>
      </c>
      <c r="X89" s="91">
        <v>0</v>
      </c>
      <c r="Y89" s="83">
        <v>0</v>
      </c>
      <c r="Z89" s="84">
        <f t="shared" si="42"/>
        <v>117.75</v>
      </c>
      <c r="AA89" s="91">
        <f t="shared" si="43"/>
        <v>117.75</v>
      </c>
      <c r="AB89" s="91">
        <v>0</v>
      </c>
      <c r="AC89" s="83">
        <v>117.75</v>
      </c>
      <c r="AD89" s="91">
        <f t="shared" si="44"/>
        <v>0</v>
      </c>
      <c r="AE89" s="91">
        <v>0</v>
      </c>
      <c r="AF89" s="83">
        <v>0</v>
      </c>
      <c r="AG89" s="91">
        <f t="shared" si="45"/>
        <v>0</v>
      </c>
      <c r="AH89" s="91">
        <v>0</v>
      </c>
      <c r="AI89" s="83">
        <v>0</v>
      </c>
      <c r="AJ89" s="91">
        <f t="shared" si="46"/>
        <v>0</v>
      </c>
      <c r="AK89" s="91">
        <v>0</v>
      </c>
      <c r="AL89" s="83">
        <v>0</v>
      </c>
      <c r="AM89" s="91">
        <f t="shared" si="47"/>
        <v>0</v>
      </c>
      <c r="AN89" s="91">
        <v>0</v>
      </c>
      <c r="AO89" s="83">
        <v>0</v>
      </c>
    </row>
    <row r="90" spans="1:41" ht="19.5" customHeight="1">
      <c r="A90" s="72" t="s">
        <v>38</v>
      </c>
      <c r="B90" s="72" t="s">
        <v>38</v>
      </c>
      <c r="C90" s="72" t="s">
        <v>38</v>
      </c>
      <c r="D90" s="72" t="s">
        <v>237</v>
      </c>
      <c r="E90" s="91">
        <f t="shared" si="33"/>
        <v>808.25</v>
      </c>
      <c r="F90" s="91">
        <f t="shared" si="34"/>
        <v>808.25</v>
      </c>
      <c r="G90" s="91">
        <f t="shared" si="35"/>
        <v>808.25</v>
      </c>
      <c r="H90" s="91">
        <v>0</v>
      </c>
      <c r="I90" s="83">
        <v>808.25</v>
      </c>
      <c r="J90" s="91">
        <f t="shared" si="36"/>
        <v>0</v>
      </c>
      <c r="K90" s="91">
        <v>0</v>
      </c>
      <c r="L90" s="83">
        <v>0</v>
      </c>
      <c r="M90" s="91">
        <f t="shared" si="37"/>
        <v>0</v>
      </c>
      <c r="N90" s="91">
        <v>0</v>
      </c>
      <c r="O90" s="83">
        <v>0</v>
      </c>
      <c r="P90" s="84">
        <f t="shared" si="38"/>
        <v>0</v>
      </c>
      <c r="Q90" s="91">
        <f t="shared" si="39"/>
        <v>0</v>
      </c>
      <c r="R90" s="91">
        <v>0</v>
      </c>
      <c r="S90" s="83">
        <v>0</v>
      </c>
      <c r="T90" s="91">
        <f t="shared" si="40"/>
        <v>0</v>
      </c>
      <c r="U90" s="91">
        <v>0</v>
      </c>
      <c r="V90" s="91">
        <v>0</v>
      </c>
      <c r="W90" s="91">
        <f t="shared" si="41"/>
        <v>0</v>
      </c>
      <c r="X90" s="91">
        <v>0</v>
      </c>
      <c r="Y90" s="83">
        <v>0</v>
      </c>
      <c r="Z90" s="84">
        <f t="shared" si="42"/>
        <v>0</v>
      </c>
      <c r="AA90" s="91">
        <f t="shared" si="43"/>
        <v>0</v>
      </c>
      <c r="AB90" s="91">
        <v>0</v>
      </c>
      <c r="AC90" s="83">
        <v>0</v>
      </c>
      <c r="AD90" s="91">
        <f t="shared" si="44"/>
        <v>0</v>
      </c>
      <c r="AE90" s="91">
        <v>0</v>
      </c>
      <c r="AF90" s="83">
        <v>0</v>
      </c>
      <c r="AG90" s="91">
        <f t="shared" si="45"/>
        <v>0</v>
      </c>
      <c r="AH90" s="91">
        <v>0</v>
      </c>
      <c r="AI90" s="83">
        <v>0</v>
      </c>
      <c r="AJ90" s="91">
        <f t="shared" si="46"/>
        <v>0</v>
      </c>
      <c r="AK90" s="91">
        <v>0</v>
      </c>
      <c r="AL90" s="83">
        <v>0</v>
      </c>
      <c r="AM90" s="91">
        <f t="shared" si="47"/>
        <v>0</v>
      </c>
      <c r="AN90" s="91">
        <v>0</v>
      </c>
      <c r="AO90" s="83">
        <v>0</v>
      </c>
    </row>
    <row r="91" spans="1:41" ht="19.5" customHeight="1">
      <c r="A91" s="72" t="s">
        <v>238</v>
      </c>
      <c r="B91" s="72" t="s">
        <v>84</v>
      </c>
      <c r="C91" s="72" t="s">
        <v>145</v>
      </c>
      <c r="D91" s="72" t="s">
        <v>239</v>
      </c>
      <c r="E91" s="91">
        <f t="shared" si="33"/>
        <v>808.25</v>
      </c>
      <c r="F91" s="91">
        <f t="shared" si="34"/>
        <v>808.25</v>
      </c>
      <c r="G91" s="91">
        <f t="shared" si="35"/>
        <v>808.25</v>
      </c>
      <c r="H91" s="91">
        <v>0</v>
      </c>
      <c r="I91" s="83">
        <v>808.25</v>
      </c>
      <c r="J91" s="91">
        <f t="shared" si="36"/>
        <v>0</v>
      </c>
      <c r="K91" s="91">
        <v>0</v>
      </c>
      <c r="L91" s="83">
        <v>0</v>
      </c>
      <c r="M91" s="91">
        <f t="shared" si="37"/>
        <v>0</v>
      </c>
      <c r="N91" s="91">
        <v>0</v>
      </c>
      <c r="O91" s="83">
        <v>0</v>
      </c>
      <c r="P91" s="84">
        <f t="shared" si="38"/>
        <v>0</v>
      </c>
      <c r="Q91" s="91">
        <f t="shared" si="39"/>
        <v>0</v>
      </c>
      <c r="R91" s="91">
        <v>0</v>
      </c>
      <c r="S91" s="83">
        <v>0</v>
      </c>
      <c r="T91" s="91">
        <f t="shared" si="40"/>
        <v>0</v>
      </c>
      <c r="U91" s="91">
        <v>0</v>
      </c>
      <c r="V91" s="91">
        <v>0</v>
      </c>
      <c r="W91" s="91">
        <f t="shared" si="41"/>
        <v>0</v>
      </c>
      <c r="X91" s="91">
        <v>0</v>
      </c>
      <c r="Y91" s="83">
        <v>0</v>
      </c>
      <c r="Z91" s="84">
        <f t="shared" si="42"/>
        <v>0</v>
      </c>
      <c r="AA91" s="91">
        <f t="shared" si="43"/>
        <v>0</v>
      </c>
      <c r="AB91" s="91">
        <v>0</v>
      </c>
      <c r="AC91" s="83">
        <v>0</v>
      </c>
      <c r="AD91" s="91">
        <f t="shared" si="44"/>
        <v>0</v>
      </c>
      <c r="AE91" s="91">
        <v>0</v>
      </c>
      <c r="AF91" s="83">
        <v>0</v>
      </c>
      <c r="AG91" s="91">
        <f t="shared" si="45"/>
        <v>0</v>
      </c>
      <c r="AH91" s="91">
        <v>0</v>
      </c>
      <c r="AI91" s="83">
        <v>0</v>
      </c>
      <c r="AJ91" s="91">
        <f t="shared" si="46"/>
        <v>0</v>
      </c>
      <c r="AK91" s="91">
        <v>0</v>
      </c>
      <c r="AL91" s="83">
        <v>0</v>
      </c>
      <c r="AM91" s="91">
        <f t="shared" si="47"/>
        <v>0</v>
      </c>
      <c r="AN91" s="91">
        <v>0</v>
      </c>
      <c r="AO91" s="83">
        <v>0</v>
      </c>
    </row>
    <row r="92" spans="1:41" ht="19.5" customHeight="1">
      <c r="A92" s="72" t="s">
        <v>38</v>
      </c>
      <c r="B92" s="72" t="s">
        <v>38</v>
      </c>
      <c r="C92" s="72" t="s">
        <v>38</v>
      </c>
      <c r="D92" s="72" t="s">
        <v>228</v>
      </c>
      <c r="E92" s="91">
        <f t="shared" si="33"/>
        <v>58.29</v>
      </c>
      <c r="F92" s="91">
        <f t="shared" si="34"/>
        <v>58.29</v>
      </c>
      <c r="G92" s="91">
        <f t="shared" si="35"/>
        <v>58.29</v>
      </c>
      <c r="H92" s="91">
        <v>58.29</v>
      </c>
      <c r="I92" s="83">
        <v>0</v>
      </c>
      <c r="J92" s="91">
        <f t="shared" si="36"/>
        <v>0</v>
      </c>
      <c r="K92" s="91">
        <v>0</v>
      </c>
      <c r="L92" s="83">
        <v>0</v>
      </c>
      <c r="M92" s="91">
        <f t="shared" si="37"/>
        <v>0</v>
      </c>
      <c r="N92" s="91">
        <v>0</v>
      </c>
      <c r="O92" s="83">
        <v>0</v>
      </c>
      <c r="P92" s="84">
        <f t="shared" si="38"/>
        <v>0</v>
      </c>
      <c r="Q92" s="91">
        <f t="shared" si="39"/>
        <v>0</v>
      </c>
      <c r="R92" s="91">
        <v>0</v>
      </c>
      <c r="S92" s="83">
        <v>0</v>
      </c>
      <c r="T92" s="91">
        <f t="shared" si="40"/>
        <v>0</v>
      </c>
      <c r="U92" s="91">
        <v>0</v>
      </c>
      <c r="V92" s="91">
        <v>0</v>
      </c>
      <c r="W92" s="91">
        <f t="shared" si="41"/>
        <v>0</v>
      </c>
      <c r="X92" s="91">
        <v>0</v>
      </c>
      <c r="Y92" s="83">
        <v>0</v>
      </c>
      <c r="Z92" s="84">
        <f t="shared" si="42"/>
        <v>0</v>
      </c>
      <c r="AA92" s="91">
        <f t="shared" si="43"/>
        <v>0</v>
      </c>
      <c r="AB92" s="91">
        <v>0</v>
      </c>
      <c r="AC92" s="83">
        <v>0</v>
      </c>
      <c r="AD92" s="91">
        <f t="shared" si="44"/>
        <v>0</v>
      </c>
      <c r="AE92" s="91">
        <v>0</v>
      </c>
      <c r="AF92" s="83">
        <v>0</v>
      </c>
      <c r="AG92" s="91">
        <f t="shared" si="45"/>
        <v>0</v>
      </c>
      <c r="AH92" s="91">
        <v>0</v>
      </c>
      <c r="AI92" s="83">
        <v>0</v>
      </c>
      <c r="AJ92" s="91">
        <f t="shared" si="46"/>
        <v>0</v>
      </c>
      <c r="AK92" s="91">
        <v>0</v>
      </c>
      <c r="AL92" s="83">
        <v>0</v>
      </c>
      <c r="AM92" s="91">
        <f t="shared" si="47"/>
        <v>0</v>
      </c>
      <c r="AN92" s="91">
        <v>0</v>
      </c>
      <c r="AO92" s="83">
        <v>0</v>
      </c>
    </row>
    <row r="93" spans="1:41" ht="19.5" customHeight="1">
      <c r="A93" s="72" t="s">
        <v>229</v>
      </c>
      <c r="B93" s="72" t="s">
        <v>93</v>
      </c>
      <c r="C93" s="72" t="s">
        <v>145</v>
      </c>
      <c r="D93" s="72" t="s">
        <v>231</v>
      </c>
      <c r="E93" s="91">
        <f t="shared" si="33"/>
        <v>58.29</v>
      </c>
      <c r="F93" s="91">
        <f t="shared" si="34"/>
        <v>58.29</v>
      </c>
      <c r="G93" s="91">
        <f t="shared" si="35"/>
        <v>58.29</v>
      </c>
      <c r="H93" s="91">
        <v>58.29</v>
      </c>
      <c r="I93" s="83">
        <v>0</v>
      </c>
      <c r="J93" s="91">
        <f t="shared" si="36"/>
        <v>0</v>
      </c>
      <c r="K93" s="91">
        <v>0</v>
      </c>
      <c r="L93" s="83">
        <v>0</v>
      </c>
      <c r="M93" s="91">
        <f t="shared" si="37"/>
        <v>0</v>
      </c>
      <c r="N93" s="91">
        <v>0</v>
      </c>
      <c r="O93" s="83">
        <v>0</v>
      </c>
      <c r="P93" s="84">
        <f t="shared" si="38"/>
        <v>0</v>
      </c>
      <c r="Q93" s="91">
        <f t="shared" si="39"/>
        <v>0</v>
      </c>
      <c r="R93" s="91">
        <v>0</v>
      </c>
      <c r="S93" s="83">
        <v>0</v>
      </c>
      <c r="T93" s="91">
        <f t="shared" si="40"/>
        <v>0</v>
      </c>
      <c r="U93" s="91">
        <v>0</v>
      </c>
      <c r="V93" s="91">
        <v>0</v>
      </c>
      <c r="W93" s="91">
        <f t="shared" si="41"/>
        <v>0</v>
      </c>
      <c r="X93" s="91">
        <v>0</v>
      </c>
      <c r="Y93" s="83">
        <v>0</v>
      </c>
      <c r="Z93" s="84">
        <f t="shared" si="42"/>
        <v>0</v>
      </c>
      <c r="AA93" s="91">
        <f t="shared" si="43"/>
        <v>0</v>
      </c>
      <c r="AB93" s="91">
        <v>0</v>
      </c>
      <c r="AC93" s="83">
        <v>0</v>
      </c>
      <c r="AD93" s="91">
        <f t="shared" si="44"/>
        <v>0</v>
      </c>
      <c r="AE93" s="91">
        <v>0</v>
      </c>
      <c r="AF93" s="83">
        <v>0</v>
      </c>
      <c r="AG93" s="91">
        <f t="shared" si="45"/>
        <v>0</v>
      </c>
      <c r="AH93" s="91">
        <v>0</v>
      </c>
      <c r="AI93" s="83">
        <v>0</v>
      </c>
      <c r="AJ93" s="91">
        <f t="shared" si="46"/>
        <v>0</v>
      </c>
      <c r="AK93" s="91">
        <v>0</v>
      </c>
      <c r="AL93" s="83">
        <v>0</v>
      </c>
      <c r="AM93" s="91">
        <f t="shared" si="47"/>
        <v>0</v>
      </c>
      <c r="AN93" s="91">
        <v>0</v>
      </c>
      <c r="AO93" s="83">
        <v>0</v>
      </c>
    </row>
    <row r="94" spans="1:41" ht="19.5" customHeight="1">
      <c r="A94" s="72" t="s">
        <v>38</v>
      </c>
      <c r="B94" s="72" t="s">
        <v>38</v>
      </c>
      <c r="C94" s="72" t="s">
        <v>38</v>
      </c>
      <c r="D94" s="72" t="s">
        <v>240</v>
      </c>
      <c r="E94" s="91">
        <f t="shared" si="33"/>
        <v>141</v>
      </c>
      <c r="F94" s="91">
        <f t="shared" si="34"/>
        <v>141</v>
      </c>
      <c r="G94" s="91">
        <f t="shared" si="35"/>
        <v>141</v>
      </c>
      <c r="H94" s="91">
        <v>0</v>
      </c>
      <c r="I94" s="83">
        <v>141</v>
      </c>
      <c r="J94" s="91">
        <f t="shared" si="36"/>
        <v>0</v>
      </c>
      <c r="K94" s="91">
        <v>0</v>
      </c>
      <c r="L94" s="83">
        <v>0</v>
      </c>
      <c r="M94" s="91">
        <f t="shared" si="37"/>
        <v>0</v>
      </c>
      <c r="N94" s="91">
        <v>0</v>
      </c>
      <c r="O94" s="83">
        <v>0</v>
      </c>
      <c r="P94" s="84">
        <f t="shared" si="38"/>
        <v>0</v>
      </c>
      <c r="Q94" s="91">
        <f t="shared" si="39"/>
        <v>0</v>
      </c>
      <c r="R94" s="91">
        <v>0</v>
      </c>
      <c r="S94" s="83">
        <v>0</v>
      </c>
      <c r="T94" s="91">
        <f t="shared" si="40"/>
        <v>0</v>
      </c>
      <c r="U94" s="91">
        <v>0</v>
      </c>
      <c r="V94" s="91">
        <v>0</v>
      </c>
      <c r="W94" s="91">
        <f t="shared" si="41"/>
        <v>0</v>
      </c>
      <c r="X94" s="91">
        <v>0</v>
      </c>
      <c r="Y94" s="83">
        <v>0</v>
      </c>
      <c r="Z94" s="84">
        <f t="shared" si="42"/>
        <v>0</v>
      </c>
      <c r="AA94" s="91">
        <f t="shared" si="43"/>
        <v>0</v>
      </c>
      <c r="AB94" s="91">
        <v>0</v>
      </c>
      <c r="AC94" s="83">
        <v>0</v>
      </c>
      <c r="AD94" s="91">
        <f t="shared" si="44"/>
        <v>0</v>
      </c>
      <c r="AE94" s="91">
        <v>0</v>
      </c>
      <c r="AF94" s="83">
        <v>0</v>
      </c>
      <c r="AG94" s="91">
        <f t="shared" si="45"/>
        <v>0</v>
      </c>
      <c r="AH94" s="91">
        <v>0</v>
      </c>
      <c r="AI94" s="83">
        <v>0</v>
      </c>
      <c r="AJ94" s="91">
        <f t="shared" si="46"/>
        <v>0</v>
      </c>
      <c r="AK94" s="91">
        <v>0</v>
      </c>
      <c r="AL94" s="83">
        <v>0</v>
      </c>
      <c r="AM94" s="91">
        <f t="shared" si="47"/>
        <v>0</v>
      </c>
      <c r="AN94" s="91">
        <v>0</v>
      </c>
      <c r="AO94" s="83">
        <v>0</v>
      </c>
    </row>
    <row r="95" spans="1:41" ht="19.5" customHeight="1">
      <c r="A95" s="72" t="s">
        <v>241</v>
      </c>
      <c r="B95" s="72" t="s">
        <v>99</v>
      </c>
      <c r="C95" s="72" t="s">
        <v>145</v>
      </c>
      <c r="D95" s="72" t="s">
        <v>242</v>
      </c>
      <c r="E95" s="91">
        <f t="shared" si="33"/>
        <v>141</v>
      </c>
      <c r="F95" s="91">
        <f t="shared" si="34"/>
        <v>141</v>
      </c>
      <c r="G95" s="91">
        <f t="shared" si="35"/>
        <v>141</v>
      </c>
      <c r="H95" s="91">
        <v>0</v>
      </c>
      <c r="I95" s="83">
        <v>141</v>
      </c>
      <c r="J95" s="91">
        <f t="shared" si="36"/>
        <v>0</v>
      </c>
      <c r="K95" s="91">
        <v>0</v>
      </c>
      <c r="L95" s="83">
        <v>0</v>
      </c>
      <c r="M95" s="91">
        <f t="shared" si="37"/>
        <v>0</v>
      </c>
      <c r="N95" s="91">
        <v>0</v>
      </c>
      <c r="O95" s="83">
        <v>0</v>
      </c>
      <c r="P95" s="84">
        <f t="shared" si="38"/>
        <v>0</v>
      </c>
      <c r="Q95" s="91">
        <f t="shared" si="39"/>
        <v>0</v>
      </c>
      <c r="R95" s="91">
        <v>0</v>
      </c>
      <c r="S95" s="83">
        <v>0</v>
      </c>
      <c r="T95" s="91">
        <f t="shared" si="40"/>
        <v>0</v>
      </c>
      <c r="U95" s="91">
        <v>0</v>
      </c>
      <c r="V95" s="91">
        <v>0</v>
      </c>
      <c r="W95" s="91">
        <f t="shared" si="41"/>
        <v>0</v>
      </c>
      <c r="X95" s="91">
        <v>0</v>
      </c>
      <c r="Y95" s="83">
        <v>0</v>
      </c>
      <c r="Z95" s="84">
        <f t="shared" si="42"/>
        <v>0</v>
      </c>
      <c r="AA95" s="91">
        <f t="shared" si="43"/>
        <v>0</v>
      </c>
      <c r="AB95" s="91">
        <v>0</v>
      </c>
      <c r="AC95" s="83">
        <v>0</v>
      </c>
      <c r="AD95" s="91">
        <f t="shared" si="44"/>
        <v>0</v>
      </c>
      <c r="AE95" s="91">
        <v>0</v>
      </c>
      <c r="AF95" s="83">
        <v>0</v>
      </c>
      <c r="AG95" s="91">
        <f t="shared" si="45"/>
        <v>0</v>
      </c>
      <c r="AH95" s="91">
        <v>0</v>
      </c>
      <c r="AI95" s="83">
        <v>0</v>
      </c>
      <c r="AJ95" s="91">
        <f t="shared" si="46"/>
        <v>0</v>
      </c>
      <c r="AK95" s="91">
        <v>0</v>
      </c>
      <c r="AL95" s="83">
        <v>0</v>
      </c>
      <c r="AM95" s="91">
        <f t="shared" si="47"/>
        <v>0</v>
      </c>
      <c r="AN95" s="91">
        <v>0</v>
      </c>
      <c r="AO95" s="83">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43"/>
  <sheetViews>
    <sheetView showGridLines="0" showZeros="0" zoomScale="140" zoomScaleNormal="140" workbookViewId="0" topLeftCell="A1">
      <pane xSplit="4" ySplit="7" topLeftCell="E26" activePane="bottomRight" state="frozen"/>
      <selection pane="bottomRight" activeCell="A42" sqref="A42:IV42"/>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47" width="9.16015625" style="0" customWidth="1"/>
    <col min="48" max="48" width="14.33203125" style="0" customWidth="1"/>
    <col min="49" max="50" width="9.16015625" style="0" customWidth="1"/>
    <col min="51" max="51" width="18.5" style="0" customWidth="1"/>
    <col min="52" max="52" width="12.33203125" style="0" customWidth="1"/>
    <col min="53" max="113" width="9.16015625" style="0" customWidth="1"/>
  </cols>
  <sheetData>
    <row r="1" spans="1:113" ht="19.5" customHeight="1">
      <c r="A1" s="59"/>
      <c r="B1" s="60"/>
      <c r="C1" s="60"/>
      <c r="D1" s="60"/>
      <c r="DI1" s="73" t="s">
        <v>243</v>
      </c>
    </row>
    <row r="2" spans="1:113" ht="19.5" customHeight="1">
      <c r="A2" s="61" t="s">
        <v>244</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row>
    <row r="3" spans="1:113" ht="19.5" customHeight="1">
      <c r="A3" s="62" t="s">
        <v>0</v>
      </c>
      <c r="B3" s="108"/>
      <c r="C3" s="108"/>
      <c r="D3" s="108"/>
      <c r="F3" s="125"/>
      <c r="DI3" s="135" t="s">
        <v>5</v>
      </c>
    </row>
    <row r="4" spans="1:113" ht="19.5" customHeight="1">
      <c r="A4" s="122" t="s">
        <v>57</v>
      </c>
      <c r="B4" s="123"/>
      <c r="C4" s="123"/>
      <c r="D4" s="124"/>
      <c r="E4" s="87" t="s">
        <v>58</v>
      </c>
      <c r="F4" s="126" t="s">
        <v>245</v>
      </c>
      <c r="G4" s="127"/>
      <c r="H4" s="127"/>
      <c r="I4" s="127"/>
      <c r="J4" s="127"/>
      <c r="K4" s="127"/>
      <c r="L4" s="127"/>
      <c r="M4" s="127"/>
      <c r="N4" s="127"/>
      <c r="O4" s="127"/>
      <c r="P4" s="127"/>
      <c r="Q4" s="127"/>
      <c r="R4" s="127"/>
      <c r="S4" s="131"/>
      <c r="T4" s="126" t="s">
        <v>246</v>
      </c>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31"/>
      <c r="AV4" s="126" t="s">
        <v>247</v>
      </c>
      <c r="AW4" s="127"/>
      <c r="AX4" s="127"/>
      <c r="AY4" s="127"/>
      <c r="AZ4" s="127"/>
      <c r="BA4" s="127"/>
      <c r="BB4" s="127"/>
      <c r="BC4" s="127"/>
      <c r="BD4" s="127"/>
      <c r="BE4" s="127"/>
      <c r="BF4" s="127"/>
      <c r="BG4" s="131"/>
      <c r="BH4" s="126" t="s">
        <v>248</v>
      </c>
      <c r="BI4" s="127"/>
      <c r="BJ4" s="127"/>
      <c r="BK4" s="127"/>
      <c r="BL4" s="131"/>
      <c r="BM4" s="126" t="s">
        <v>249</v>
      </c>
      <c r="BN4" s="127"/>
      <c r="BO4" s="127"/>
      <c r="BP4" s="127"/>
      <c r="BQ4" s="127"/>
      <c r="BR4" s="127"/>
      <c r="BS4" s="127"/>
      <c r="BT4" s="127"/>
      <c r="BU4" s="127"/>
      <c r="BV4" s="127"/>
      <c r="BW4" s="127"/>
      <c r="BX4" s="127"/>
      <c r="BY4" s="131"/>
      <c r="BZ4" s="126" t="s">
        <v>250</v>
      </c>
      <c r="CA4" s="127"/>
      <c r="CB4" s="127"/>
      <c r="CC4" s="127"/>
      <c r="CD4" s="127"/>
      <c r="CE4" s="127"/>
      <c r="CF4" s="127"/>
      <c r="CG4" s="127"/>
      <c r="CH4" s="127"/>
      <c r="CI4" s="127"/>
      <c r="CJ4" s="127"/>
      <c r="CK4" s="127"/>
      <c r="CL4" s="127"/>
      <c r="CM4" s="127"/>
      <c r="CN4" s="127"/>
      <c r="CO4" s="127"/>
      <c r="CP4" s="127"/>
      <c r="CQ4" s="131"/>
      <c r="CR4" s="132" t="s">
        <v>251</v>
      </c>
      <c r="CS4" s="133"/>
      <c r="CT4" s="134"/>
      <c r="CU4" s="132" t="s">
        <v>252</v>
      </c>
      <c r="CV4" s="133"/>
      <c r="CW4" s="133"/>
      <c r="CX4" s="133"/>
      <c r="CY4" s="133"/>
      <c r="CZ4" s="134"/>
      <c r="DA4" s="132" t="s">
        <v>253</v>
      </c>
      <c r="DB4" s="133"/>
      <c r="DC4" s="134"/>
      <c r="DD4" s="126" t="s">
        <v>254</v>
      </c>
      <c r="DE4" s="127"/>
      <c r="DF4" s="127"/>
      <c r="DG4" s="127"/>
      <c r="DH4" s="127"/>
      <c r="DI4" s="131"/>
    </row>
    <row r="5" spans="1:113" ht="19.5" customHeight="1">
      <c r="A5" s="64" t="s">
        <v>68</v>
      </c>
      <c r="B5" s="65"/>
      <c r="C5" s="66"/>
      <c r="D5" s="87" t="s">
        <v>255</v>
      </c>
      <c r="E5" s="79"/>
      <c r="F5" s="128" t="s">
        <v>73</v>
      </c>
      <c r="G5" s="128" t="s">
        <v>256</v>
      </c>
      <c r="H5" s="128" t="s">
        <v>257</v>
      </c>
      <c r="I5" s="128" t="s">
        <v>258</v>
      </c>
      <c r="J5" s="128" t="s">
        <v>259</v>
      </c>
      <c r="K5" s="128" t="s">
        <v>260</v>
      </c>
      <c r="L5" s="128" t="s">
        <v>261</v>
      </c>
      <c r="M5" s="128" t="s">
        <v>262</v>
      </c>
      <c r="N5" s="128" t="s">
        <v>263</v>
      </c>
      <c r="O5" s="128" t="s">
        <v>264</v>
      </c>
      <c r="P5" s="128" t="s">
        <v>265</v>
      </c>
      <c r="Q5" s="128" t="s">
        <v>266</v>
      </c>
      <c r="R5" s="128" t="s">
        <v>267</v>
      </c>
      <c r="S5" s="128" t="s">
        <v>268</v>
      </c>
      <c r="T5" s="128" t="s">
        <v>73</v>
      </c>
      <c r="U5" s="128" t="s">
        <v>269</v>
      </c>
      <c r="V5" s="128" t="s">
        <v>270</v>
      </c>
      <c r="W5" s="128" t="s">
        <v>271</v>
      </c>
      <c r="X5" s="128" t="s">
        <v>272</v>
      </c>
      <c r="Y5" s="128" t="s">
        <v>273</v>
      </c>
      <c r="Z5" s="128" t="s">
        <v>274</v>
      </c>
      <c r="AA5" s="128" t="s">
        <v>275</v>
      </c>
      <c r="AB5" s="128" t="s">
        <v>276</v>
      </c>
      <c r="AC5" s="128" t="s">
        <v>277</v>
      </c>
      <c r="AD5" s="128" t="s">
        <v>278</v>
      </c>
      <c r="AE5" s="128" t="s">
        <v>279</v>
      </c>
      <c r="AF5" s="128" t="s">
        <v>280</v>
      </c>
      <c r="AG5" s="128" t="s">
        <v>281</v>
      </c>
      <c r="AH5" s="128" t="s">
        <v>282</v>
      </c>
      <c r="AI5" s="128" t="s">
        <v>283</v>
      </c>
      <c r="AJ5" s="128" t="s">
        <v>284</v>
      </c>
      <c r="AK5" s="128" t="s">
        <v>285</v>
      </c>
      <c r="AL5" s="128" t="s">
        <v>286</v>
      </c>
      <c r="AM5" s="128" t="s">
        <v>287</v>
      </c>
      <c r="AN5" s="128" t="s">
        <v>288</v>
      </c>
      <c r="AO5" s="128" t="s">
        <v>289</v>
      </c>
      <c r="AP5" s="128" t="s">
        <v>290</v>
      </c>
      <c r="AQ5" s="128" t="s">
        <v>291</v>
      </c>
      <c r="AR5" s="128" t="s">
        <v>292</v>
      </c>
      <c r="AS5" s="128" t="s">
        <v>293</v>
      </c>
      <c r="AT5" s="128" t="s">
        <v>294</v>
      </c>
      <c r="AU5" s="128" t="s">
        <v>295</v>
      </c>
      <c r="AV5" s="128" t="s">
        <v>73</v>
      </c>
      <c r="AW5" s="128" t="s">
        <v>296</v>
      </c>
      <c r="AX5" s="128" t="s">
        <v>297</v>
      </c>
      <c r="AY5" s="128" t="s">
        <v>298</v>
      </c>
      <c r="AZ5" s="128" t="s">
        <v>299</v>
      </c>
      <c r="BA5" s="128" t="s">
        <v>300</v>
      </c>
      <c r="BB5" s="128" t="s">
        <v>301</v>
      </c>
      <c r="BC5" s="128" t="s">
        <v>302</v>
      </c>
      <c r="BD5" s="128" t="s">
        <v>303</v>
      </c>
      <c r="BE5" s="128" t="s">
        <v>304</v>
      </c>
      <c r="BF5" s="128" t="s">
        <v>305</v>
      </c>
      <c r="BG5" s="78" t="s">
        <v>306</v>
      </c>
      <c r="BH5" s="78" t="s">
        <v>73</v>
      </c>
      <c r="BI5" s="78" t="s">
        <v>307</v>
      </c>
      <c r="BJ5" s="78" t="s">
        <v>308</v>
      </c>
      <c r="BK5" s="78" t="s">
        <v>309</v>
      </c>
      <c r="BL5" s="78" t="s">
        <v>310</v>
      </c>
      <c r="BM5" s="128" t="s">
        <v>73</v>
      </c>
      <c r="BN5" s="128" t="s">
        <v>311</v>
      </c>
      <c r="BO5" s="128" t="s">
        <v>312</v>
      </c>
      <c r="BP5" s="128" t="s">
        <v>313</v>
      </c>
      <c r="BQ5" s="128" t="s">
        <v>314</v>
      </c>
      <c r="BR5" s="128" t="s">
        <v>315</v>
      </c>
      <c r="BS5" s="128" t="s">
        <v>316</v>
      </c>
      <c r="BT5" s="128" t="s">
        <v>317</v>
      </c>
      <c r="BU5" s="128" t="s">
        <v>318</v>
      </c>
      <c r="BV5" s="128" t="s">
        <v>319</v>
      </c>
      <c r="BW5" s="96" t="s">
        <v>320</v>
      </c>
      <c r="BX5" s="96" t="s">
        <v>321</v>
      </c>
      <c r="BY5" s="128" t="s">
        <v>322</v>
      </c>
      <c r="BZ5" s="128" t="s">
        <v>73</v>
      </c>
      <c r="CA5" s="128" t="s">
        <v>311</v>
      </c>
      <c r="CB5" s="128" t="s">
        <v>312</v>
      </c>
      <c r="CC5" s="128" t="s">
        <v>313</v>
      </c>
      <c r="CD5" s="128" t="s">
        <v>314</v>
      </c>
      <c r="CE5" s="128" t="s">
        <v>315</v>
      </c>
      <c r="CF5" s="128" t="s">
        <v>316</v>
      </c>
      <c r="CG5" s="128" t="s">
        <v>317</v>
      </c>
      <c r="CH5" s="128" t="s">
        <v>323</v>
      </c>
      <c r="CI5" s="128" t="s">
        <v>324</v>
      </c>
      <c r="CJ5" s="128" t="s">
        <v>325</v>
      </c>
      <c r="CK5" s="128" t="s">
        <v>326</v>
      </c>
      <c r="CL5" s="128" t="s">
        <v>318</v>
      </c>
      <c r="CM5" s="128" t="s">
        <v>319</v>
      </c>
      <c r="CN5" s="128" t="s">
        <v>327</v>
      </c>
      <c r="CO5" s="96" t="s">
        <v>320</v>
      </c>
      <c r="CP5" s="96" t="s">
        <v>321</v>
      </c>
      <c r="CQ5" s="128" t="s">
        <v>328</v>
      </c>
      <c r="CR5" s="96" t="s">
        <v>73</v>
      </c>
      <c r="CS5" s="96" t="s">
        <v>329</v>
      </c>
      <c r="CT5" s="128" t="s">
        <v>330</v>
      </c>
      <c r="CU5" s="96" t="s">
        <v>73</v>
      </c>
      <c r="CV5" s="96" t="s">
        <v>329</v>
      </c>
      <c r="CW5" s="128" t="s">
        <v>331</v>
      </c>
      <c r="CX5" s="96" t="s">
        <v>332</v>
      </c>
      <c r="CY5" s="96" t="s">
        <v>333</v>
      </c>
      <c r="CZ5" s="78" t="s">
        <v>330</v>
      </c>
      <c r="DA5" s="96" t="s">
        <v>73</v>
      </c>
      <c r="DB5" s="96" t="s">
        <v>253</v>
      </c>
      <c r="DC5" s="96" t="s">
        <v>334</v>
      </c>
      <c r="DD5" s="128" t="s">
        <v>73</v>
      </c>
      <c r="DE5" s="128" t="s">
        <v>335</v>
      </c>
      <c r="DF5" s="128" t="s">
        <v>336</v>
      </c>
      <c r="DG5" s="128" t="s">
        <v>334</v>
      </c>
      <c r="DH5" s="128" t="s">
        <v>337</v>
      </c>
      <c r="DI5" s="128" t="s">
        <v>254</v>
      </c>
    </row>
    <row r="6" spans="1:113" ht="30.75" customHeight="1">
      <c r="A6" s="69" t="s">
        <v>78</v>
      </c>
      <c r="B6" s="68" t="s">
        <v>79</v>
      </c>
      <c r="C6" s="70" t="s">
        <v>80</v>
      </c>
      <c r="D6" s="80"/>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0"/>
      <c r="BH6" s="80"/>
      <c r="BI6" s="80"/>
      <c r="BJ6" s="80"/>
      <c r="BK6" s="80"/>
      <c r="BL6" s="80"/>
      <c r="BM6" s="81"/>
      <c r="BN6" s="81"/>
      <c r="BO6" s="81"/>
      <c r="BP6" s="81"/>
      <c r="BQ6" s="81"/>
      <c r="BR6" s="81"/>
      <c r="BS6" s="81"/>
      <c r="BT6" s="81"/>
      <c r="BU6" s="81"/>
      <c r="BV6" s="81"/>
      <c r="BW6" s="100"/>
      <c r="BX6" s="100"/>
      <c r="BY6" s="81"/>
      <c r="BZ6" s="81"/>
      <c r="CA6" s="81"/>
      <c r="CB6" s="81"/>
      <c r="CC6" s="81"/>
      <c r="CD6" s="81"/>
      <c r="CE6" s="81"/>
      <c r="CF6" s="81"/>
      <c r="CG6" s="81"/>
      <c r="CH6" s="81"/>
      <c r="CI6" s="81"/>
      <c r="CJ6" s="81"/>
      <c r="CK6" s="81"/>
      <c r="CL6" s="81"/>
      <c r="CM6" s="81"/>
      <c r="CN6" s="81"/>
      <c r="CO6" s="100"/>
      <c r="CP6" s="100"/>
      <c r="CQ6" s="81"/>
      <c r="CR6" s="100"/>
      <c r="CS6" s="100"/>
      <c r="CT6" s="81"/>
      <c r="CU6" s="100"/>
      <c r="CV6" s="100"/>
      <c r="CW6" s="81"/>
      <c r="CX6" s="100"/>
      <c r="CY6" s="100"/>
      <c r="CZ6" s="80"/>
      <c r="DA6" s="100"/>
      <c r="DB6" s="100"/>
      <c r="DC6" s="100"/>
      <c r="DD6" s="81"/>
      <c r="DE6" s="81"/>
      <c r="DF6" s="81"/>
      <c r="DG6" s="81"/>
      <c r="DH6" s="81"/>
      <c r="DI6" s="81"/>
    </row>
    <row r="7" spans="1:113" ht="19.5" customHeight="1">
      <c r="A7" s="90" t="s">
        <v>38</v>
      </c>
      <c r="B7" s="90" t="s">
        <v>38</v>
      </c>
      <c r="C7" s="90" t="s">
        <v>38</v>
      </c>
      <c r="D7" s="90" t="s">
        <v>58</v>
      </c>
      <c r="E7" s="129">
        <f>SUM(F7,T7,AV7,BH7,BM7,BZ7,CR7,CU7,DA7,DD7)</f>
        <v>18255.1</v>
      </c>
      <c r="F7" s="129">
        <v>6351.23</v>
      </c>
      <c r="G7" s="129">
        <v>3189.05</v>
      </c>
      <c r="H7" s="129">
        <v>647.77</v>
      </c>
      <c r="I7" s="129">
        <v>27.51</v>
      </c>
      <c r="J7" s="129">
        <v>0</v>
      </c>
      <c r="K7" s="129">
        <v>323.63</v>
      </c>
      <c r="L7" s="129">
        <v>937.99</v>
      </c>
      <c r="M7" s="129">
        <v>382.4</v>
      </c>
      <c r="N7" s="129">
        <v>341.31</v>
      </c>
      <c r="O7" s="130">
        <v>11.96</v>
      </c>
      <c r="P7" s="130">
        <v>27.71</v>
      </c>
      <c r="Q7" s="130">
        <v>453.21</v>
      </c>
      <c r="R7" s="130">
        <v>0</v>
      </c>
      <c r="S7" s="130">
        <v>8.69</v>
      </c>
      <c r="T7" s="130">
        <v>3848.89</v>
      </c>
      <c r="U7" s="130">
        <v>59.75</v>
      </c>
      <c r="V7" s="130">
        <v>31.99</v>
      </c>
      <c r="W7" s="130">
        <v>3</v>
      </c>
      <c r="X7" s="130">
        <v>0.3</v>
      </c>
      <c r="Y7" s="130">
        <v>93.54</v>
      </c>
      <c r="Z7" s="130">
        <v>126.76</v>
      </c>
      <c r="AA7" s="130">
        <v>15.5</v>
      </c>
      <c r="AB7" s="130">
        <v>5.4</v>
      </c>
      <c r="AC7" s="130">
        <v>142.34</v>
      </c>
      <c r="AD7" s="130">
        <v>202.42</v>
      </c>
      <c r="AE7" s="130">
        <v>20</v>
      </c>
      <c r="AF7" s="130">
        <v>610.21</v>
      </c>
      <c r="AG7" s="130">
        <v>25.5</v>
      </c>
      <c r="AH7" s="130">
        <v>69</v>
      </c>
      <c r="AI7" s="130">
        <v>196.22</v>
      </c>
      <c r="AJ7" s="130">
        <v>22.68</v>
      </c>
      <c r="AK7" s="130">
        <v>151</v>
      </c>
      <c r="AL7" s="130">
        <v>0</v>
      </c>
      <c r="AM7" s="130">
        <v>0</v>
      </c>
      <c r="AN7" s="130">
        <v>427.1</v>
      </c>
      <c r="AO7" s="130">
        <v>435.72</v>
      </c>
      <c r="AP7" s="130">
        <v>110.12</v>
      </c>
      <c r="AQ7" s="130">
        <v>87.98</v>
      </c>
      <c r="AR7" s="130">
        <v>64.02</v>
      </c>
      <c r="AS7" s="130">
        <v>102.54</v>
      </c>
      <c r="AT7" s="130">
        <v>0</v>
      </c>
      <c r="AU7" s="130">
        <v>845.8</v>
      </c>
      <c r="AV7" s="130">
        <f>SUM(AW7:BG7)</f>
        <v>4847.74</v>
      </c>
      <c r="AW7" s="130">
        <v>147.06</v>
      </c>
      <c r="AX7" s="130">
        <v>0</v>
      </c>
      <c r="AY7" s="130"/>
      <c r="AZ7" s="130">
        <v>1468.39</v>
      </c>
      <c r="BA7" s="130">
        <v>434.05</v>
      </c>
      <c r="BB7" s="130">
        <v>0</v>
      </c>
      <c r="BC7" s="130">
        <v>0</v>
      </c>
      <c r="BD7" s="130">
        <v>0</v>
      </c>
      <c r="BE7" s="130">
        <v>1.07</v>
      </c>
      <c r="BF7" s="130">
        <v>0</v>
      </c>
      <c r="BG7" s="130">
        <v>2797.17</v>
      </c>
      <c r="BH7" s="130">
        <v>0</v>
      </c>
      <c r="BI7" s="130">
        <v>0</v>
      </c>
      <c r="BJ7" s="130">
        <v>0</v>
      </c>
      <c r="BK7" s="130">
        <v>0</v>
      </c>
      <c r="BL7" s="130">
        <v>0</v>
      </c>
      <c r="BM7" s="130">
        <v>0</v>
      </c>
      <c r="BN7" s="130">
        <v>0</v>
      </c>
      <c r="BO7" s="130">
        <v>0</v>
      </c>
      <c r="BP7" s="130">
        <v>0</v>
      </c>
      <c r="BQ7" s="130">
        <v>0</v>
      </c>
      <c r="BR7" s="130">
        <v>0</v>
      </c>
      <c r="BS7" s="130">
        <v>0</v>
      </c>
      <c r="BT7" s="130">
        <v>0</v>
      </c>
      <c r="BU7" s="130">
        <v>0</v>
      </c>
      <c r="BV7" s="130">
        <v>0</v>
      </c>
      <c r="BW7" s="130">
        <v>0</v>
      </c>
      <c r="BX7" s="130">
        <v>0</v>
      </c>
      <c r="BY7" s="130">
        <v>0</v>
      </c>
      <c r="BZ7" s="130">
        <v>3066.24</v>
      </c>
      <c r="CA7" s="130">
        <v>0</v>
      </c>
      <c r="CB7" s="130">
        <v>543.15</v>
      </c>
      <c r="CC7" s="130">
        <v>1000</v>
      </c>
      <c r="CD7" s="130">
        <v>0</v>
      </c>
      <c r="CE7" s="130">
        <v>270</v>
      </c>
      <c r="CF7" s="130">
        <v>214.09</v>
      </c>
      <c r="CG7" s="130">
        <v>0</v>
      </c>
      <c r="CH7" s="130">
        <v>0</v>
      </c>
      <c r="CI7" s="130">
        <v>0</v>
      </c>
      <c r="CJ7" s="130">
        <v>0</v>
      </c>
      <c r="CK7" s="130">
        <v>0</v>
      </c>
      <c r="CL7" s="130">
        <v>0</v>
      </c>
      <c r="CM7" s="130">
        <v>45</v>
      </c>
      <c r="CN7" s="130">
        <v>0</v>
      </c>
      <c r="CO7" s="130">
        <v>0</v>
      </c>
      <c r="CP7" s="130">
        <v>0</v>
      </c>
      <c r="CQ7" s="130">
        <v>994</v>
      </c>
      <c r="CR7" s="130">
        <v>0</v>
      </c>
      <c r="CS7" s="130">
        <v>0</v>
      </c>
      <c r="CT7" s="130">
        <v>0</v>
      </c>
      <c r="CU7" s="130">
        <v>0</v>
      </c>
      <c r="CV7" s="130">
        <v>0</v>
      </c>
      <c r="CW7" s="130">
        <v>0</v>
      </c>
      <c r="CX7" s="130">
        <v>0</v>
      </c>
      <c r="CY7" s="130">
        <v>0</v>
      </c>
      <c r="CZ7" s="130">
        <v>0</v>
      </c>
      <c r="DA7" s="130">
        <v>0</v>
      </c>
      <c r="DB7" s="130">
        <v>0</v>
      </c>
      <c r="DC7" s="130">
        <v>0</v>
      </c>
      <c r="DD7" s="130">
        <v>141</v>
      </c>
      <c r="DE7" s="130">
        <v>0</v>
      </c>
      <c r="DF7" s="130">
        <v>0</v>
      </c>
      <c r="DG7" s="130">
        <v>0</v>
      </c>
      <c r="DH7" s="130">
        <v>0</v>
      </c>
      <c r="DI7" s="130">
        <v>141</v>
      </c>
    </row>
    <row r="8" spans="1:113" ht="19.5" customHeight="1">
      <c r="A8" s="90" t="s">
        <v>38</v>
      </c>
      <c r="B8" s="90" t="s">
        <v>38</v>
      </c>
      <c r="C8" s="90" t="s">
        <v>38</v>
      </c>
      <c r="D8" s="90" t="s">
        <v>338</v>
      </c>
      <c r="E8" s="129">
        <f aca="true" t="shared" si="0" ref="E8:E25">SUM(F8,T8,AV8,BH8,BM8,BZ8,CR8,CU8,DA8,DD8)</f>
        <v>20</v>
      </c>
      <c r="F8" s="129">
        <v>0</v>
      </c>
      <c r="G8" s="129">
        <v>0</v>
      </c>
      <c r="H8" s="129">
        <v>0</v>
      </c>
      <c r="I8" s="129">
        <v>0</v>
      </c>
      <c r="J8" s="129">
        <v>0</v>
      </c>
      <c r="K8" s="129">
        <v>0</v>
      </c>
      <c r="L8" s="129">
        <v>0</v>
      </c>
      <c r="M8" s="129">
        <v>0</v>
      </c>
      <c r="N8" s="129">
        <v>0</v>
      </c>
      <c r="O8" s="130">
        <v>0</v>
      </c>
      <c r="P8" s="130">
        <v>0</v>
      </c>
      <c r="Q8" s="130">
        <v>0</v>
      </c>
      <c r="R8" s="130">
        <v>0</v>
      </c>
      <c r="S8" s="130">
        <v>0</v>
      </c>
      <c r="T8" s="130">
        <v>20</v>
      </c>
      <c r="U8" s="130">
        <v>0</v>
      </c>
      <c r="V8" s="130">
        <v>0</v>
      </c>
      <c r="W8" s="130">
        <v>0</v>
      </c>
      <c r="X8" s="130">
        <v>0</v>
      </c>
      <c r="Y8" s="130">
        <v>0</v>
      </c>
      <c r="Z8" s="130">
        <v>0</v>
      </c>
      <c r="AA8" s="130">
        <v>0</v>
      </c>
      <c r="AB8" s="130">
        <v>0</v>
      </c>
      <c r="AC8" s="130">
        <v>0</v>
      </c>
      <c r="AD8" s="130">
        <v>0</v>
      </c>
      <c r="AE8" s="130">
        <v>20</v>
      </c>
      <c r="AF8" s="130">
        <v>0</v>
      </c>
      <c r="AG8" s="130">
        <v>0</v>
      </c>
      <c r="AH8" s="130">
        <v>0</v>
      </c>
      <c r="AI8" s="130">
        <v>0</v>
      </c>
      <c r="AJ8" s="130">
        <v>0</v>
      </c>
      <c r="AK8" s="130">
        <v>0</v>
      </c>
      <c r="AL8" s="130">
        <v>0</v>
      </c>
      <c r="AM8" s="130">
        <v>0</v>
      </c>
      <c r="AN8" s="130">
        <v>0</v>
      </c>
      <c r="AO8" s="130">
        <v>0</v>
      </c>
      <c r="AP8" s="130">
        <v>0</v>
      </c>
      <c r="AQ8" s="130">
        <v>0</v>
      </c>
      <c r="AR8" s="130">
        <v>0</v>
      </c>
      <c r="AS8" s="130">
        <v>0</v>
      </c>
      <c r="AT8" s="130">
        <v>0</v>
      </c>
      <c r="AU8" s="130">
        <v>0</v>
      </c>
      <c r="AV8" s="130">
        <f aca="true" t="shared" si="1" ref="AV8:AV25">SUM(AW8:BG8)</f>
        <v>0</v>
      </c>
      <c r="AW8" s="130">
        <v>0</v>
      </c>
      <c r="AX8" s="130">
        <v>0</v>
      </c>
      <c r="AY8" s="130">
        <v>0</v>
      </c>
      <c r="AZ8" s="130">
        <v>0</v>
      </c>
      <c r="BA8" s="130">
        <v>0</v>
      </c>
      <c r="BB8" s="130">
        <v>0</v>
      </c>
      <c r="BC8" s="130">
        <v>0</v>
      </c>
      <c r="BD8" s="130">
        <v>0</v>
      </c>
      <c r="BE8" s="130">
        <v>0</v>
      </c>
      <c r="BF8" s="130">
        <v>0</v>
      </c>
      <c r="BG8" s="130">
        <v>0</v>
      </c>
      <c r="BH8" s="130">
        <v>0</v>
      </c>
      <c r="BI8" s="130">
        <v>0</v>
      </c>
      <c r="BJ8" s="130">
        <v>0</v>
      </c>
      <c r="BK8" s="130">
        <v>0</v>
      </c>
      <c r="BL8" s="130">
        <v>0</v>
      </c>
      <c r="BM8" s="130">
        <v>0</v>
      </c>
      <c r="BN8" s="130">
        <v>0</v>
      </c>
      <c r="BO8" s="130">
        <v>0</v>
      </c>
      <c r="BP8" s="130">
        <v>0</v>
      </c>
      <c r="BQ8" s="130">
        <v>0</v>
      </c>
      <c r="BR8" s="130">
        <v>0</v>
      </c>
      <c r="BS8" s="130">
        <v>0</v>
      </c>
      <c r="BT8" s="130">
        <v>0</v>
      </c>
      <c r="BU8" s="130">
        <v>0</v>
      </c>
      <c r="BV8" s="130">
        <v>0</v>
      </c>
      <c r="BW8" s="130">
        <v>0</v>
      </c>
      <c r="BX8" s="130">
        <v>0</v>
      </c>
      <c r="BY8" s="130">
        <v>0</v>
      </c>
      <c r="BZ8" s="130">
        <v>0</v>
      </c>
      <c r="CA8" s="130">
        <v>0</v>
      </c>
      <c r="CB8" s="130">
        <v>0</v>
      </c>
      <c r="CC8" s="130">
        <v>0</v>
      </c>
      <c r="CD8" s="130">
        <v>0</v>
      </c>
      <c r="CE8" s="130">
        <v>0</v>
      </c>
      <c r="CF8" s="130">
        <v>0</v>
      </c>
      <c r="CG8" s="130">
        <v>0</v>
      </c>
      <c r="CH8" s="130">
        <v>0</v>
      </c>
      <c r="CI8" s="130">
        <v>0</v>
      </c>
      <c r="CJ8" s="130">
        <v>0</v>
      </c>
      <c r="CK8" s="130">
        <v>0</v>
      </c>
      <c r="CL8" s="130">
        <v>0</v>
      </c>
      <c r="CM8" s="130">
        <v>0</v>
      </c>
      <c r="CN8" s="130">
        <v>0</v>
      </c>
      <c r="CO8" s="130">
        <v>0</v>
      </c>
      <c r="CP8" s="130">
        <v>0</v>
      </c>
      <c r="CQ8" s="130">
        <v>0</v>
      </c>
      <c r="CR8" s="130">
        <v>0</v>
      </c>
      <c r="CS8" s="130">
        <v>0</v>
      </c>
      <c r="CT8" s="130">
        <v>0</v>
      </c>
      <c r="CU8" s="130">
        <v>0</v>
      </c>
      <c r="CV8" s="130">
        <v>0</v>
      </c>
      <c r="CW8" s="130">
        <v>0</v>
      </c>
      <c r="CX8" s="130">
        <v>0</v>
      </c>
      <c r="CY8" s="130">
        <v>0</v>
      </c>
      <c r="CZ8" s="130">
        <v>0</v>
      </c>
      <c r="DA8" s="130">
        <v>0</v>
      </c>
      <c r="DB8" s="130">
        <v>0</v>
      </c>
      <c r="DC8" s="130">
        <v>0</v>
      </c>
      <c r="DD8" s="130">
        <v>0</v>
      </c>
      <c r="DE8" s="130">
        <v>0</v>
      </c>
      <c r="DF8" s="130">
        <v>0</v>
      </c>
      <c r="DG8" s="130">
        <v>0</v>
      </c>
      <c r="DH8" s="130">
        <v>0</v>
      </c>
      <c r="DI8" s="130">
        <v>0</v>
      </c>
    </row>
    <row r="9" spans="1:113" ht="19.5" customHeight="1">
      <c r="A9" s="90" t="s">
        <v>38</v>
      </c>
      <c r="B9" s="90" t="s">
        <v>38</v>
      </c>
      <c r="C9" s="90" t="s">
        <v>38</v>
      </c>
      <c r="D9" s="90" t="s">
        <v>339</v>
      </c>
      <c r="E9" s="129">
        <f t="shared" si="0"/>
        <v>20</v>
      </c>
      <c r="F9" s="129">
        <v>0</v>
      </c>
      <c r="G9" s="129">
        <v>0</v>
      </c>
      <c r="H9" s="129">
        <v>0</v>
      </c>
      <c r="I9" s="129">
        <v>0</v>
      </c>
      <c r="J9" s="129">
        <v>0</v>
      </c>
      <c r="K9" s="129">
        <v>0</v>
      </c>
      <c r="L9" s="129">
        <v>0</v>
      </c>
      <c r="M9" s="129">
        <v>0</v>
      </c>
      <c r="N9" s="129">
        <v>0</v>
      </c>
      <c r="O9" s="130">
        <v>0</v>
      </c>
      <c r="P9" s="130">
        <v>0</v>
      </c>
      <c r="Q9" s="130">
        <v>0</v>
      </c>
      <c r="R9" s="130">
        <v>0</v>
      </c>
      <c r="S9" s="130">
        <v>0</v>
      </c>
      <c r="T9" s="130">
        <v>20</v>
      </c>
      <c r="U9" s="130">
        <v>0</v>
      </c>
      <c r="V9" s="130">
        <v>0</v>
      </c>
      <c r="W9" s="130">
        <v>0</v>
      </c>
      <c r="X9" s="130">
        <v>0</v>
      </c>
      <c r="Y9" s="130">
        <v>0</v>
      </c>
      <c r="Z9" s="130">
        <v>0</v>
      </c>
      <c r="AA9" s="130">
        <v>0</v>
      </c>
      <c r="AB9" s="130">
        <v>0</v>
      </c>
      <c r="AC9" s="130">
        <v>0</v>
      </c>
      <c r="AD9" s="130">
        <v>0</v>
      </c>
      <c r="AE9" s="130">
        <v>20</v>
      </c>
      <c r="AF9" s="130">
        <v>0</v>
      </c>
      <c r="AG9" s="130">
        <v>0</v>
      </c>
      <c r="AH9" s="130">
        <v>0</v>
      </c>
      <c r="AI9" s="130">
        <v>0</v>
      </c>
      <c r="AJ9" s="130">
        <v>0</v>
      </c>
      <c r="AK9" s="130">
        <v>0</v>
      </c>
      <c r="AL9" s="130">
        <v>0</v>
      </c>
      <c r="AM9" s="130">
        <v>0</v>
      </c>
      <c r="AN9" s="130">
        <v>0</v>
      </c>
      <c r="AO9" s="130">
        <v>0</v>
      </c>
      <c r="AP9" s="130">
        <v>0</v>
      </c>
      <c r="AQ9" s="130">
        <v>0</v>
      </c>
      <c r="AR9" s="130">
        <v>0</v>
      </c>
      <c r="AS9" s="130">
        <v>0</v>
      </c>
      <c r="AT9" s="130">
        <v>0</v>
      </c>
      <c r="AU9" s="130">
        <v>0</v>
      </c>
      <c r="AV9" s="130">
        <f t="shared" si="1"/>
        <v>0</v>
      </c>
      <c r="AW9" s="130">
        <v>0</v>
      </c>
      <c r="AX9" s="130">
        <v>0</v>
      </c>
      <c r="AY9" s="130">
        <v>0</v>
      </c>
      <c r="AZ9" s="130">
        <v>0</v>
      </c>
      <c r="BA9" s="130">
        <v>0</v>
      </c>
      <c r="BB9" s="130">
        <v>0</v>
      </c>
      <c r="BC9" s="130">
        <v>0</v>
      </c>
      <c r="BD9" s="130">
        <v>0</v>
      </c>
      <c r="BE9" s="130">
        <v>0</v>
      </c>
      <c r="BF9" s="130">
        <v>0</v>
      </c>
      <c r="BG9" s="130">
        <v>0</v>
      </c>
      <c r="BH9" s="130">
        <v>0</v>
      </c>
      <c r="BI9" s="130">
        <v>0</v>
      </c>
      <c r="BJ9" s="130">
        <v>0</v>
      </c>
      <c r="BK9" s="130">
        <v>0</v>
      </c>
      <c r="BL9" s="130">
        <v>0</v>
      </c>
      <c r="BM9" s="130">
        <v>0</v>
      </c>
      <c r="BN9" s="130">
        <v>0</v>
      </c>
      <c r="BO9" s="130">
        <v>0</v>
      </c>
      <c r="BP9" s="130">
        <v>0</v>
      </c>
      <c r="BQ9" s="130">
        <v>0</v>
      </c>
      <c r="BR9" s="130">
        <v>0</v>
      </c>
      <c r="BS9" s="130">
        <v>0</v>
      </c>
      <c r="BT9" s="130">
        <v>0</v>
      </c>
      <c r="BU9" s="130">
        <v>0</v>
      </c>
      <c r="BV9" s="130">
        <v>0</v>
      </c>
      <c r="BW9" s="130">
        <v>0</v>
      </c>
      <c r="BX9" s="130">
        <v>0</v>
      </c>
      <c r="BY9" s="130">
        <v>0</v>
      </c>
      <c r="BZ9" s="130">
        <v>0</v>
      </c>
      <c r="CA9" s="130">
        <v>0</v>
      </c>
      <c r="CB9" s="130">
        <v>0</v>
      </c>
      <c r="CC9" s="130">
        <v>0</v>
      </c>
      <c r="CD9" s="130">
        <v>0</v>
      </c>
      <c r="CE9" s="130">
        <v>0</v>
      </c>
      <c r="CF9" s="130">
        <v>0</v>
      </c>
      <c r="CG9" s="130">
        <v>0</v>
      </c>
      <c r="CH9" s="130">
        <v>0</v>
      </c>
      <c r="CI9" s="130">
        <v>0</v>
      </c>
      <c r="CJ9" s="130">
        <v>0</v>
      </c>
      <c r="CK9" s="130">
        <v>0</v>
      </c>
      <c r="CL9" s="130">
        <v>0</v>
      </c>
      <c r="CM9" s="130">
        <v>0</v>
      </c>
      <c r="CN9" s="130">
        <v>0</v>
      </c>
      <c r="CO9" s="130">
        <v>0</v>
      </c>
      <c r="CP9" s="130">
        <v>0</v>
      </c>
      <c r="CQ9" s="130">
        <v>0</v>
      </c>
      <c r="CR9" s="130">
        <v>0</v>
      </c>
      <c r="CS9" s="130">
        <v>0</v>
      </c>
      <c r="CT9" s="130">
        <v>0</v>
      </c>
      <c r="CU9" s="130">
        <v>0</v>
      </c>
      <c r="CV9" s="130">
        <v>0</v>
      </c>
      <c r="CW9" s="130">
        <v>0</v>
      </c>
      <c r="CX9" s="130">
        <v>0</v>
      </c>
      <c r="CY9" s="130">
        <v>0</v>
      </c>
      <c r="CZ9" s="130">
        <v>0</v>
      </c>
      <c r="DA9" s="130">
        <v>0</v>
      </c>
      <c r="DB9" s="130">
        <v>0</v>
      </c>
      <c r="DC9" s="130">
        <v>0</v>
      </c>
      <c r="DD9" s="130">
        <v>0</v>
      </c>
      <c r="DE9" s="130">
        <v>0</v>
      </c>
      <c r="DF9" s="130">
        <v>0</v>
      </c>
      <c r="DG9" s="130">
        <v>0</v>
      </c>
      <c r="DH9" s="130">
        <v>0</v>
      </c>
      <c r="DI9" s="130">
        <v>0</v>
      </c>
    </row>
    <row r="10" spans="1:113" ht="19.5" customHeight="1">
      <c r="A10" s="90" t="s">
        <v>83</v>
      </c>
      <c r="B10" s="90" t="s">
        <v>84</v>
      </c>
      <c r="C10" s="90" t="s">
        <v>85</v>
      </c>
      <c r="D10" s="90" t="s">
        <v>87</v>
      </c>
      <c r="E10" s="129">
        <f t="shared" si="0"/>
        <v>20</v>
      </c>
      <c r="F10" s="129">
        <v>0</v>
      </c>
      <c r="G10" s="129">
        <v>0</v>
      </c>
      <c r="H10" s="129">
        <v>0</v>
      </c>
      <c r="I10" s="129">
        <v>0</v>
      </c>
      <c r="J10" s="129">
        <v>0</v>
      </c>
      <c r="K10" s="129">
        <v>0</v>
      </c>
      <c r="L10" s="129">
        <v>0</v>
      </c>
      <c r="M10" s="129">
        <v>0</v>
      </c>
      <c r="N10" s="129">
        <v>0</v>
      </c>
      <c r="O10" s="130">
        <v>0</v>
      </c>
      <c r="P10" s="130">
        <v>0</v>
      </c>
      <c r="Q10" s="130">
        <v>0</v>
      </c>
      <c r="R10" s="130">
        <v>0</v>
      </c>
      <c r="S10" s="130">
        <v>0</v>
      </c>
      <c r="T10" s="130">
        <v>20</v>
      </c>
      <c r="U10" s="130">
        <v>0</v>
      </c>
      <c r="V10" s="130">
        <v>0</v>
      </c>
      <c r="W10" s="130">
        <v>0</v>
      </c>
      <c r="X10" s="130">
        <v>0</v>
      </c>
      <c r="Y10" s="130">
        <v>0</v>
      </c>
      <c r="Z10" s="130">
        <v>0</v>
      </c>
      <c r="AA10" s="130">
        <v>0</v>
      </c>
      <c r="AB10" s="130">
        <v>0</v>
      </c>
      <c r="AC10" s="130">
        <v>0</v>
      </c>
      <c r="AD10" s="130">
        <v>0</v>
      </c>
      <c r="AE10" s="130">
        <v>20</v>
      </c>
      <c r="AF10" s="130">
        <v>0</v>
      </c>
      <c r="AG10" s="130">
        <v>0</v>
      </c>
      <c r="AH10" s="130">
        <v>0</v>
      </c>
      <c r="AI10" s="130">
        <v>0</v>
      </c>
      <c r="AJ10" s="130">
        <v>0</v>
      </c>
      <c r="AK10" s="130">
        <v>0</v>
      </c>
      <c r="AL10" s="130">
        <v>0</v>
      </c>
      <c r="AM10" s="130">
        <v>0</v>
      </c>
      <c r="AN10" s="130">
        <v>0</v>
      </c>
      <c r="AO10" s="130">
        <v>0</v>
      </c>
      <c r="AP10" s="130">
        <v>0</v>
      </c>
      <c r="AQ10" s="130">
        <v>0</v>
      </c>
      <c r="AR10" s="130">
        <v>0</v>
      </c>
      <c r="AS10" s="130">
        <v>0</v>
      </c>
      <c r="AT10" s="130">
        <v>0</v>
      </c>
      <c r="AU10" s="130">
        <v>0</v>
      </c>
      <c r="AV10" s="130">
        <f t="shared" si="1"/>
        <v>0</v>
      </c>
      <c r="AW10" s="130">
        <v>0</v>
      </c>
      <c r="AX10" s="130">
        <v>0</v>
      </c>
      <c r="AY10" s="130">
        <v>0</v>
      </c>
      <c r="AZ10" s="130">
        <v>0</v>
      </c>
      <c r="BA10" s="130">
        <v>0</v>
      </c>
      <c r="BB10" s="130">
        <v>0</v>
      </c>
      <c r="BC10" s="130">
        <v>0</v>
      </c>
      <c r="BD10" s="130">
        <v>0</v>
      </c>
      <c r="BE10" s="130">
        <v>0</v>
      </c>
      <c r="BF10" s="130">
        <v>0</v>
      </c>
      <c r="BG10" s="130">
        <v>0</v>
      </c>
      <c r="BH10" s="130">
        <v>0</v>
      </c>
      <c r="BI10" s="130">
        <v>0</v>
      </c>
      <c r="BJ10" s="130">
        <v>0</v>
      </c>
      <c r="BK10" s="130">
        <v>0</v>
      </c>
      <c r="BL10" s="130">
        <v>0</v>
      </c>
      <c r="BM10" s="130">
        <v>0</v>
      </c>
      <c r="BN10" s="130">
        <v>0</v>
      </c>
      <c r="BO10" s="130">
        <v>0</v>
      </c>
      <c r="BP10" s="130">
        <v>0</v>
      </c>
      <c r="BQ10" s="130">
        <v>0</v>
      </c>
      <c r="BR10" s="130">
        <v>0</v>
      </c>
      <c r="BS10" s="130">
        <v>0</v>
      </c>
      <c r="BT10" s="130">
        <v>0</v>
      </c>
      <c r="BU10" s="130">
        <v>0</v>
      </c>
      <c r="BV10" s="130">
        <v>0</v>
      </c>
      <c r="BW10" s="130">
        <v>0</v>
      </c>
      <c r="BX10" s="130">
        <v>0</v>
      </c>
      <c r="BY10" s="130">
        <v>0</v>
      </c>
      <c r="BZ10" s="130">
        <v>0</v>
      </c>
      <c r="CA10" s="130">
        <v>0</v>
      </c>
      <c r="CB10" s="130">
        <v>0</v>
      </c>
      <c r="CC10" s="130">
        <v>0</v>
      </c>
      <c r="CD10" s="130">
        <v>0</v>
      </c>
      <c r="CE10" s="130">
        <v>0</v>
      </c>
      <c r="CF10" s="130">
        <v>0</v>
      </c>
      <c r="CG10" s="130">
        <v>0</v>
      </c>
      <c r="CH10" s="130">
        <v>0</v>
      </c>
      <c r="CI10" s="130">
        <v>0</v>
      </c>
      <c r="CJ10" s="130">
        <v>0</v>
      </c>
      <c r="CK10" s="130">
        <v>0</v>
      </c>
      <c r="CL10" s="130">
        <v>0</v>
      </c>
      <c r="CM10" s="130">
        <v>0</v>
      </c>
      <c r="CN10" s="130">
        <v>0</v>
      </c>
      <c r="CO10" s="130">
        <v>0</v>
      </c>
      <c r="CP10" s="130">
        <v>0</v>
      </c>
      <c r="CQ10" s="130">
        <v>0</v>
      </c>
      <c r="CR10" s="130">
        <v>0</v>
      </c>
      <c r="CS10" s="130">
        <v>0</v>
      </c>
      <c r="CT10" s="130">
        <v>0</v>
      </c>
      <c r="CU10" s="130">
        <v>0</v>
      </c>
      <c r="CV10" s="130">
        <v>0</v>
      </c>
      <c r="CW10" s="130">
        <v>0</v>
      </c>
      <c r="CX10" s="130">
        <v>0</v>
      </c>
      <c r="CY10" s="130">
        <v>0</v>
      </c>
      <c r="CZ10" s="130">
        <v>0</v>
      </c>
      <c r="DA10" s="130">
        <v>0</v>
      </c>
      <c r="DB10" s="130">
        <v>0</v>
      </c>
      <c r="DC10" s="130">
        <v>0</v>
      </c>
      <c r="DD10" s="130">
        <v>0</v>
      </c>
      <c r="DE10" s="130">
        <v>0</v>
      </c>
      <c r="DF10" s="130">
        <v>0</v>
      </c>
      <c r="DG10" s="130">
        <v>0</v>
      </c>
      <c r="DH10" s="130">
        <v>0</v>
      </c>
      <c r="DI10" s="130">
        <v>0</v>
      </c>
    </row>
    <row r="11" spans="1:113" ht="19.5" customHeight="1">
      <c r="A11" s="90" t="s">
        <v>38</v>
      </c>
      <c r="B11" s="90" t="s">
        <v>38</v>
      </c>
      <c r="C11" s="90" t="s">
        <v>38</v>
      </c>
      <c r="D11" s="90" t="s">
        <v>340</v>
      </c>
      <c r="E11" s="129">
        <f t="shared" si="0"/>
        <v>196.22</v>
      </c>
      <c r="F11" s="129">
        <v>0</v>
      </c>
      <c r="G11" s="129">
        <v>0</v>
      </c>
      <c r="H11" s="129">
        <v>0</v>
      </c>
      <c r="I11" s="129">
        <v>0</v>
      </c>
      <c r="J11" s="129">
        <v>0</v>
      </c>
      <c r="K11" s="129">
        <v>0</v>
      </c>
      <c r="L11" s="129">
        <v>0</v>
      </c>
      <c r="M11" s="129">
        <v>0</v>
      </c>
      <c r="N11" s="129">
        <v>0</v>
      </c>
      <c r="O11" s="130">
        <v>0</v>
      </c>
      <c r="P11" s="130">
        <v>0</v>
      </c>
      <c r="Q11" s="130">
        <v>0</v>
      </c>
      <c r="R11" s="130">
        <v>0</v>
      </c>
      <c r="S11" s="130">
        <v>0</v>
      </c>
      <c r="T11" s="130">
        <v>196.22</v>
      </c>
      <c r="U11" s="130">
        <v>0</v>
      </c>
      <c r="V11" s="130">
        <v>0</v>
      </c>
      <c r="W11" s="130">
        <v>0</v>
      </c>
      <c r="X11" s="130">
        <v>0</v>
      </c>
      <c r="Y11" s="130">
        <v>0</v>
      </c>
      <c r="Z11" s="130">
        <v>0</v>
      </c>
      <c r="AA11" s="130">
        <v>0</v>
      </c>
      <c r="AB11" s="130">
        <v>0</v>
      </c>
      <c r="AC11" s="130">
        <v>0</v>
      </c>
      <c r="AD11" s="130">
        <v>0</v>
      </c>
      <c r="AE11" s="130">
        <v>0</v>
      </c>
      <c r="AF11" s="130">
        <v>0</v>
      </c>
      <c r="AG11" s="130">
        <v>0</v>
      </c>
      <c r="AH11" s="130">
        <v>0</v>
      </c>
      <c r="AI11" s="130">
        <v>196.22</v>
      </c>
      <c r="AJ11" s="130">
        <v>0</v>
      </c>
      <c r="AK11" s="130">
        <v>0</v>
      </c>
      <c r="AL11" s="130">
        <v>0</v>
      </c>
      <c r="AM11" s="130">
        <v>0</v>
      </c>
      <c r="AN11" s="130">
        <v>0</v>
      </c>
      <c r="AO11" s="130">
        <v>0</v>
      </c>
      <c r="AP11" s="130">
        <v>0</v>
      </c>
      <c r="AQ11" s="130">
        <v>0</v>
      </c>
      <c r="AR11" s="130">
        <v>0</v>
      </c>
      <c r="AS11" s="130">
        <v>0</v>
      </c>
      <c r="AT11" s="130">
        <v>0</v>
      </c>
      <c r="AU11" s="130">
        <v>0</v>
      </c>
      <c r="AV11" s="130">
        <f t="shared" si="1"/>
        <v>0</v>
      </c>
      <c r="AW11" s="130">
        <v>0</v>
      </c>
      <c r="AX11" s="130">
        <v>0</v>
      </c>
      <c r="AY11" s="130">
        <v>0</v>
      </c>
      <c r="AZ11" s="130">
        <v>0</v>
      </c>
      <c r="BA11" s="130">
        <v>0</v>
      </c>
      <c r="BB11" s="130">
        <v>0</v>
      </c>
      <c r="BC11" s="130">
        <v>0</v>
      </c>
      <c r="BD11" s="130">
        <v>0</v>
      </c>
      <c r="BE11" s="130">
        <v>0</v>
      </c>
      <c r="BF11" s="130">
        <v>0</v>
      </c>
      <c r="BG11" s="130">
        <v>0</v>
      </c>
      <c r="BH11" s="130">
        <v>0</v>
      </c>
      <c r="BI11" s="130">
        <v>0</v>
      </c>
      <c r="BJ11" s="130">
        <v>0</v>
      </c>
      <c r="BK11" s="130">
        <v>0</v>
      </c>
      <c r="BL11" s="130">
        <v>0</v>
      </c>
      <c r="BM11" s="130">
        <v>0</v>
      </c>
      <c r="BN11" s="130">
        <v>0</v>
      </c>
      <c r="BO11" s="130">
        <v>0</v>
      </c>
      <c r="BP11" s="130">
        <v>0</v>
      </c>
      <c r="BQ11" s="130">
        <v>0</v>
      </c>
      <c r="BR11" s="130">
        <v>0</v>
      </c>
      <c r="BS11" s="130">
        <v>0</v>
      </c>
      <c r="BT11" s="130">
        <v>0</v>
      </c>
      <c r="BU11" s="130">
        <v>0</v>
      </c>
      <c r="BV11" s="130">
        <v>0</v>
      </c>
      <c r="BW11" s="130">
        <v>0</v>
      </c>
      <c r="BX11" s="130">
        <v>0</v>
      </c>
      <c r="BY11" s="130">
        <v>0</v>
      </c>
      <c r="BZ11" s="130">
        <v>0</v>
      </c>
      <c r="CA11" s="130">
        <v>0</v>
      </c>
      <c r="CB11" s="130">
        <v>0</v>
      </c>
      <c r="CC11" s="130">
        <v>0</v>
      </c>
      <c r="CD11" s="130">
        <v>0</v>
      </c>
      <c r="CE11" s="130">
        <v>0</v>
      </c>
      <c r="CF11" s="130">
        <v>0</v>
      </c>
      <c r="CG11" s="130">
        <v>0</v>
      </c>
      <c r="CH11" s="130">
        <v>0</v>
      </c>
      <c r="CI11" s="130">
        <v>0</v>
      </c>
      <c r="CJ11" s="130">
        <v>0</v>
      </c>
      <c r="CK11" s="130">
        <v>0</v>
      </c>
      <c r="CL11" s="130">
        <v>0</v>
      </c>
      <c r="CM11" s="130">
        <v>0</v>
      </c>
      <c r="CN11" s="130">
        <v>0</v>
      </c>
      <c r="CO11" s="130">
        <v>0</v>
      </c>
      <c r="CP11" s="130">
        <v>0</v>
      </c>
      <c r="CQ11" s="130">
        <v>0</v>
      </c>
      <c r="CR11" s="130">
        <v>0</v>
      </c>
      <c r="CS11" s="130">
        <v>0</v>
      </c>
      <c r="CT11" s="130">
        <v>0</v>
      </c>
      <c r="CU11" s="130">
        <v>0</v>
      </c>
      <c r="CV11" s="130">
        <v>0</v>
      </c>
      <c r="CW11" s="130">
        <v>0</v>
      </c>
      <c r="CX11" s="130">
        <v>0</v>
      </c>
      <c r="CY11" s="130">
        <v>0</v>
      </c>
      <c r="CZ11" s="130">
        <v>0</v>
      </c>
      <c r="DA11" s="130">
        <v>0</v>
      </c>
      <c r="DB11" s="130">
        <v>0</v>
      </c>
      <c r="DC11" s="130">
        <v>0</v>
      </c>
      <c r="DD11" s="130">
        <v>0</v>
      </c>
      <c r="DE11" s="130">
        <v>0</v>
      </c>
      <c r="DF11" s="130">
        <v>0</v>
      </c>
      <c r="DG11" s="130">
        <v>0</v>
      </c>
      <c r="DH11" s="130">
        <v>0</v>
      </c>
      <c r="DI11" s="130">
        <v>0</v>
      </c>
    </row>
    <row r="12" spans="1:113" ht="19.5" customHeight="1">
      <c r="A12" s="90" t="s">
        <v>38</v>
      </c>
      <c r="B12" s="90" t="s">
        <v>38</v>
      </c>
      <c r="C12" s="90" t="s">
        <v>38</v>
      </c>
      <c r="D12" s="90" t="s">
        <v>341</v>
      </c>
      <c r="E12" s="129">
        <f t="shared" si="0"/>
        <v>196.22</v>
      </c>
      <c r="F12" s="129">
        <v>0</v>
      </c>
      <c r="G12" s="129">
        <v>0</v>
      </c>
      <c r="H12" s="129">
        <v>0</v>
      </c>
      <c r="I12" s="129">
        <v>0</v>
      </c>
      <c r="J12" s="129">
        <v>0</v>
      </c>
      <c r="K12" s="129">
        <v>0</v>
      </c>
      <c r="L12" s="129">
        <v>0</v>
      </c>
      <c r="M12" s="129">
        <v>0</v>
      </c>
      <c r="N12" s="129">
        <v>0</v>
      </c>
      <c r="O12" s="130">
        <v>0</v>
      </c>
      <c r="P12" s="130">
        <v>0</v>
      </c>
      <c r="Q12" s="130">
        <v>0</v>
      </c>
      <c r="R12" s="130">
        <v>0</v>
      </c>
      <c r="S12" s="130">
        <v>0</v>
      </c>
      <c r="T12" s="130">
        <v>196.22</v>
      </c>
      <c r="U12" s="130">
        <v>0</v>
      </c>
      <c r="V12" s="130">
        <v>0</v>
      </c>
      <c r="W12" s="130">
        <v>0</v>
      </c>
      <c r="X12" s="130">
        <v>0</v>
      </c>
      <c r="Y12" s="130">
        <v>0</v>
      </c>
      <c r="Z12" s="130">
        <v>0</v>
      </c>
      <c r="AA12" s="130">
        <v>0</v>
      </c>
      <c r="AB12" s="130">
        <v>0</v>
      </c>
      <c r="AC12" s="130">
        <v>0</v>
      </c>
      <c r="AD12" s="130">
        <v>0</v>
      </c>
      <c r="AE12" s="130">
        <v>0</v>
      </c>
      <c r="AF12" s="130">
        <v>0</v>
      </c>
      <c r="AG12" s="130">
        <v>0</v>
      </c>
      <c r="AH12" s="130">
        <v>0</v>
      </c>
      <c r="AI12" s="130">
        <v>196.22</v>
      </c>
      <c r="AJ12" s="130">
        <v>0</v>
      </c>
      <c r="AK12" s="130">
        <v>0</v>
      </c>
      <c r="AL12" s="130">
        <v>0</v>
      </c>
      <c r="AM12" s="130">
        <v>0</v>
      </c>
      <c r="AN12" s="130">
        <v>0</v>
      </c>
      <c r="AO12" s="130">
        <v>0</v>
      </c>
      <c r="AP12" s="130">
        <v>0</v>
      </c>
      <c r="AQ12" s="130">
        <v>0</v>
      </c>
      <c r="AR12" s="130">
        <v>0</v>
      </c>
      <c r="AS12" s="130">
        <v>0</v>
      </c>
      <c r="AT12" s="130">
        <v>0</v>
      </c>
      <c r="AU12" s="130">
        <v>0</v>
      </c>
      <c r="AV12" s="130">
        <f t="shared" si="1"/>
        <v>0</v>
      </c>
      <c r="AW12" s="130">
        <v>0</v>
      </c>
      <c r="AX12" s="130">
        <v>0</v>
      </c>
      <c r="AY12" s="130">
        <v>0</v>
      </c>
      <c r="AZ12" s="130">
        <v>0</v>
      </c>
      <c r="BA12" s="130">
        <v>0</v>
      </c>
      <c r="BB12" s="130">
        <v>0</v>
      </c>
      <c r="BC12" s="130">
        <v>0</v>
      </c>
      <c r="BD12" s="130">
        <v>0</v>
      </c>
      <c r="BE12" s="130">
        <v>0</v>
      </c>
      <c r="BF12" s="130">
        <v>0</v>
      </c>
      <c r="BG12" s="130">
        <v>0</v>
      </c>
      <c r="BH12" s="130">
        <v>0</v>
      </c>
      <c r="BI12" s="130">
        <v>0</v>
      </c>
      <c r="BJ12" s="130">
        <v>0</v>
      </c>
      <c r="BK12" s="130">
        <v>0</v>
      </c>
      <c r="BL12" s="130">
        <v>0</v>
      </c>
      <c r="BM12" s="130">
        <v>0</v>
      </c>
      <c r="BN12" s="130">
        <v>0</v>
      </c>
      <c r="BO12" s="130">
        <v>0</v>
      </c>
      <c r="BP12" s="130">
        <v>0</v>
      </c>
      <c r="BQ12" s="130">
        <v>0</v>
      </c>
      <c r="BR12" s="130">
        <v>0</v>
      </c>
      <c r="BS12" s="130">
        <v>0</v>
      </c>
      <c r="BT12" s="130">
        <v>0</v>
      </c>
      <c r="BU12" s="130">
        <v>0</v>
      </c>
      <c r="BV12" s="130">
        <v>0</v>
      </c>
      <c r="BW12" s="130">
        <v>0</v>
      </c>
      <c r="BX12" s="130">
        <v>0</v>
      </c>
      <c r="BY12" s="130">
        <v>0</v>
      </c>
      <c r="BZ12" s="130">
        <v>0</v>
      </c>
      <c r="CA12" s="130">
        <v>0</v>
      </c>
      <c r="CB12" s="130">
        <v>0</v>
      </c>
      <c r="CC12" s="130">
        <v>0</v>
      </c>
      <c r="CD12" s="130">
        <v>0</v>
      </c>
      <c r="CE12" s="130">
        <v>0</v>
      </c>
      <c r="CF12" s="130">
        <v>0</v>
      </c>
      <c r="CG12" s="130">
        <v>0</v>
      </c>
      <c r="CH12" s="130">
        <v>0</v>
      </c>
      <c r="CI12" s="130">
        <v>0</v>
      </c>
      <c r="CJ12" s="130">
        <v>0</v>
      </c>
      <c r="CK12" s="130">
        <v>0</v>
      </c>
      <c r="CL12" s="130">
        <v>0</v>
      </c>
      <c r="CM12" s="130">
        <v>0</v>
      </c>
      <c r="CN12" s="130">
        <v>0</v>
      </c>
      <c r="CO12" s="130">
        <v>0</v>
      </c>
      <c r="CP12" s="130">
        <v>0</v>
      </c>
      <c r="CQ12" s="130">
        <v>0</v>
      </c>
      <c r="CR12" s="130">
        <v>0</v>
      </c>
      <c r="CS12" s="130">
        <v>0</v>
      </c>
      <c r="CT12" s="130">
        <v>0</v>
      </c>
      <c r="CU12" s="130">
        <v>0</v>
      </c>
      <c r="CV12" s="130">
        <v>0</v>
      </c>
      <c r="CW12" s="130">
        <v>0</v>
      </c>
      <c r="CX12" s="130">
        <v>0</v>
      </c>
      <c r="CY12" s="130">
        <v>0</v>
      </c>
      <c r="CZ12" s="130">
        <v>0</v>
      </c>
      <c r="DA12" s="130">
        <v>0</v>
      </c>
      <c r="DB12" s="130">
        <v>0</v>
      </c>
      <c r="DC12" s="130">
        <v>0</v>
      </c>
      <c r="DD12" s="130">
        <v>0</v>
      </c>
      <c r="DE12" s="130">
        <v>0</v>
      </c>
      <c r="DF12" s="130">
        <v>0</v>
      </c>
      <c r="DG12" s="130">
        <v>0</v>
      </c>
      <c r="DH12" s="130">
        <v>0</v>
      </c>
      <c r="DI12" s="130">
        <v>0</v>
      </c>
    </row>
    <row r="13" spans="1:113" ht="19.5" customHeight="1">
      <c r="A13" s="90" t="s">
        <v>88</v>
      </c>
      <c r="B13" s="90" t="s">
        <v>89</v>
      </c>
      <c r="C13" s="90" t="s">
        <v>90</v>
      </c>
      <c r="D13" s="90" t="s">
        <v>91</v>
      </c>
      <c r="E13" s="129">
        <f t="shared" si="0"/>
        <v>196.22</v>
      </c>
      <c r="F13" s="129">
        <v>0</v>
      </c>
      <c r="G13" s="129">
        <v>0</v>
      </c>
      <c r="H13" s="129">
        <v>0</v>
      </c>
      <c r="I13" s="129">
        <v>0</v>
      </c>
      <c r="J13" s="129">
        <v>0</v>
      </c>
      <c r="K13" s="129">
        <v>0</v>
      </c>
      <c r="L13" s="129">
        <v>0</v>
      </c>
      <c r="M13" s="129">
        <v>0</v>
      </c>
      <c r="N13" s="129">
        <v>0</v>
      </c>
      <c r="O13" s="130">
        <v>0</v>
      </c>
      <c r="P13" s="130">
        <v>0</v>
      </c>
      <c r="Q13" s="130">
        <v>0</v>
      </c>
      <c r="R13" s="130">
        <v>0</v>
      </c>
      <c r="S13" s="130">
        <v>0</v>
      </c>
      <c r="T13" s="130">
        <v>196.22</v>
      </c>
      <c r="U13" s="130">
        <v>0</v>
      </c>
      <c r="V13" s="130">
        <v>0</v>
      </c>
      <c r="W13" s="130">
        <v>0</v>
      </c>
      <c r="X13" s="130">
        <v>0</v>
      </c>
      <c r="Y13" s="130">
        <v>0</v>
      </c>
      <c r="Z13" s="130">
        <v>0</v>
      </c>
      <c r="AA13" s="130">
        <v>0</v>
      </c>
      <c r="AB13" s="130">
        <v>0</v>
      </c>
      <c r="AC13" s="130">
        <v>0</v>
      </c>
      <c r="AD13" s="130">
        <v>0</v>
      </c>
      <c r="AE13" s="130">
        <v>0</v>
      </c>
      <c r="AF13" s="130">
        <v>0</v>
      </c>
      <c r="AG13" s="130">
        <v>0</v>
      </c>
      <c r="AH13" s="130">
        <v>0</v>
      </c>
      <c r="AI13" s="130">
        <v>196.22</v>
      </c>
      <c r="AJ13" s="130">
        <v>0</v>
      </c>
      <c r="AK13" s="130">
        <v>0</v>
      </c>
      <c r="AL13" s="130">
        <v>0</v>
      </c>
      <c r="AM13" s="130">
        <v>0</v>
      </c>
      <c r="AN13" s="130">
        <v>0</v>
      </c>
      <c r="AO13" s="130">
        <v>0</v>
      </c>
      <c r="AP13" s="130">
        <v>0</v>
      </c>
      <c r="AQ13" s="130">
        <v>0</v>
      </c>
      <c r="AR13" s="130">
        <v>0</v>
      </c>
      <c r="AS13" s="130">
        <v>0</v>
      </c>
      <c r="AT13" s="130">
        <v>0</v>
      </c>
      <c r="AU13" s="130">
        <v>0</v>
      </c>
      <c r="AV13" s="130">
        <f t="shared" si="1"/>
        <v>0</v>
      </c>
      <c r="AW13" s="130">
        <v>0</v>
      </c>
      <c r="AX13" s="130">
        <v>0</v>
      </c>
      <c r="AY13" s="130">
        <v>0</v>
      </c>
      <c r="AZ13" s="130">
        <v>0</v>
      </c>
      <c r="BA13" s="130">
        <v>0</v>
      </c>
      <c r="BB13" s="130">
        <v>0</v>
      </c>
      <c r="BC13" s="130">
        <v>0</v>
      </c>
      <c r="BD13" s="130">
        <v>0</v>
      </c>
      <c r="BE13" s="130">
        <v>0</v>
      </c>
      <c r="BF13" s="130">
        <v>0</v>
      </c>
      <c r="BG13" s="130">
        <v>0</v>
      </c>
      <c r="BH13" s="130">
        <v>0</v>
      </c>
      <c r="BI13" s="130">
        <v>0</v>
      </c>
      <c r="BJ13" s="130">
        <v>0</v>
      </c>
      <c r="BK13" s="130">
        <v>0</v>
      </c>
      <c r="BL13" s="130">
        <v>0</v>
      </c>
      <c r="BM13" s="130">
        <v>0</v>
      </c>
      <c r="BN13" s="130">
        <v>0</v>
      </c>
      <c r="BO13" s="130">
        <v>0</v>
      </c>
      <c r="BP13" s="130">
        <v>0</v>
      </c>
      <c r="BQ13" s="130">
        <v>0</v>
      </c>
      <c r="BR13" s="130">
        <v>0</v>
      </c>
      <c r="BS13" s="130">
        <v>0</v>
      </c>
      <c r="BT13" s="130">
        <v>0</v>
      </c>
      <c r="BU13" s="130">
        <v>0</v>
      </c>
      <c r="BV13" s="130">
        <v>0</v>
      </c>
      <c r="BW13" s="130">
        <v>0</v>
      </c>
      <c r="BX13" s="130">
        <v>0</v>
      </c>
      <c r="BY13" s="130">
        <v>0</v>
      </c>
      <c r="BZ13" s="130">
        <v>0</v>
      </c>
      <c r="CA13" s="130">
        <v>0</v>
      </c>
      <c r="CB13" s="130">
        <v>0</v>
      </c>
      <c r="CC13" s="130">
        <v>0</v>
      </c>
      <c r="CD13" s="130">
        <v>0</v>
      </c>
      <c r="CE13" s="130">
        <v>0</v>
      </c>
      <c r="CF13" s="130">
        <v>0</v>
      </c>
      <c r="CG13" s="130">
        <v>0</v>
      </c>
      <c r="CH13" s="130">
        <v>0</v>
      </c>
      <c r="CI13" s="130">
        <v>0</v>
      </c>
      <c r="CJ13" s="130">
        <v>0</v>
      </c>
      <c r="CK13" s="130">
        <v>0</v>
      </c>
      <c r="CL13" s="130">
        <v>0</v>
      </c>
      <c r="CM13" s="130">
        <v>0</v>
      </c>
      <c r="CN13" s="130">
        <v>0</v>
      </c>
      <c r="CO13" s="130">
        <v>0</v>
      </c>
      <c r="CP13" s="130">
        <v>0</v>
      </c>
      <c r="CQ13" s="130">
        <v>0</v>
      </c>
      <c r="CR13" s="130">
        <v>0</v>
      </c>
      <c r="CS13" s="130">
        <v>0</v>
      </c>
      <c r="CT13" s="130">
        <v>0</v>
      </c>
      <c r="CU13" s="130">
        <v>0</v>
      </c>
      <c r="CV13" s="130">
        <v>0</v>
      </c>
      <c r="CW13" s="130">
        <v>0</v>
      </c>
      <c r="CX13" s="130">
        <v>0</v>
      </c>
      <c r="CY13" s="130">
        <v>0</v>
      </c>
      <c r="CZ13" s="130">
        <v>0</v>
      </c>
      <c r="DA13" s="130">
        <v>0</v>
      </c>
      <c r="DB13" s="130">
        <v>0</v>
      </c>
      <c r="DC13" s="130">
        <v>0</v>
      </c>
      <c r="DD13" s="130">
        <v>0</v>
      </c>
      <c r="DE13" s="130">
        <v>0</v>
      </c>
      <c r="DF13" s="130">
        <v>0</v>
      </c>
      <c r="DG13" s="130">
        <v>0</v>
      </c>
      <c r="DH13" s="130">
        <v>0</v>
      </c>
      <c r="DI13" s="130">
        <v>0</v>
      </c>
    </row>
    <row r="14" spans="1:113" ht="19.5" customHeight="1">
      <c r="A14" s="90" t="s">
        <v>38</v>
      </c>
      <c r="B14" s="90" t="s">
        <v>38</v>
      </c>
      <c r="C14" s="90" t="s">
        <v>38</v>
      </c>
      <c r="D14" s="90" t="s">
        <v>342</v>
      </c>
      <c r="E14" s="129">
        <f t="shared" si="0"/>
        <v>15090.5</v>
      </c>
      <c r="F14" s="129">
        <f>SUM(F15,F19,F23,F26)</f>
        <v>5409.85</v>
      </c>
      <c r="G14" s="129">
        <f aca="true" t="shared" si="2" ref="G14:S14">SUM(G15,G19,G23,G26)</f>
        <v>3189.05</v>
      </c>
      <c r="H14" s="129">
        <f t="shared" si="2"/>
        <v>512.87</v>
      </c>
      <c r="I14" s="129">
        <f t="shared" si="2"/>
        <v>27.51</v>
      </c>
      <c r="J14" s="129">
        <f t="shared" si="2"/>
        <v>0</v>
      </c>
      <c r="K14" s="129">
        <f t="shared" si="2"/>
        <v>323.63</v>
      </c>
      <c r="L14" s="129">
        <f t="shared" si="2"/>
        <v>937.99</v>
      </c>
      <c r="M14" s="129">
        <f t="shared" si="2"/>
        <v>382.4</v>
      </c>
      <c r="N14" s="129">
        <f t="shared" si="2"/>
        <v>0</v>
      </c>
      <c r="O14" s="129">
        <f t="shared" si="2"/>
        <v>0</v>
      </c>
      <c r="P14" s="129">
        <f t="shared" si="2"/>
        <v>27.71</v>
      </c>
      <c r="Q14" s="129">
        <f t="shared" si="2"/>
        <v>0</v>
      </c>
      <c r="R14" s="129">
        <f t="shared" si="2"/>
        <v>0</v>
      </c>
      <c r="S14" s="129">
        <f t="shared" si="2"/>
        <v>8.69</v>
      </c>
      <c r="T14" s="130">
        <v>3632.67</v>
      </c>
      <c r="U14" s="130">
        <v>59.75</v>
      </c>
      <c r="V14" s="130">
        <v>31.99</v>
      </c>
      <c r="W14" s="130">
        <v>3</v>
      </c>
      <c r="X14" s="130">
        <v>0.3</v>
      </c>
      <c r="Y14" s="130">
        <v>93.54</v>
      </c>
      <c r="Z14" s="130">
        <v>126.76</v>
      </c>
      <c r="AA14" s="130">
        <v>15.5</v>
      </c>
      <c r="AB14" s="130">
        <v>5.4</v>
      </c>
      <c r="AC14" s="130">
        <v>142.34</v>
      </c>
      <c r="AD14" s="130">
        <v>202.42</v>
      </c>
      <c r="AE14" s="130">
        <v>0</v>
      </c>
      <c r="AF14" s="130">
        <v>610.21</v>
      </c>
      <c r="AG14" s="130">
        <v>25.5</v>
      </c>
      <c r="AH14" s="130">
        <v>69</v>
      </c>
      <c r="AI14" s="130">
        <v>0</v>
      </c>
      <c r="AJ14" s="130">
        <v>22.68</v>
      </c>
      <c r="AK14" s="130">
        <v>151</v>
      </c>
      <c r="AL14" s="130">
        <v>0</v>
      </c>
      <c r="AM14" s="130">
        <v>0</v>
      </c>
      <c r="AN14" s="130">
        <v>427.1</v>
      </c>
      <c r="AO14" s="130">
        <v>435.72</v>
      </c>
      <c r="AP14" s="130">
        <v>110.12</v>
      </c>
      <c r="AQ14" s="130">
        <v>87.98</v>
      </c>
      <c r="AR14" s="130">
        <v>64.02</v>
      </c>
      <c r="AS14" s="130">
        <v>102.54</v>
      </c>
      <c r="AT14" s="130">
        <v>0</v>
      </c>
      <c r="AU14" s="130">
        <v>845.8</v>
      </c>
      <c r="AV14" s="130">
        <f t="shared" si="1"/>
        <v>2840.7400000000002</v>
      </c>
      <c r="AW14" s="130">
        <v>147.06</v>
      </c>
      <c r="AX14" s="130">
        <v>0</v>
      </c>
      <c r="AY14" s="130"/>
      <c r="AZ14" s="130">
        <v>1468.39</v>
      </c>
      <c r="BA14" s="130">
        <v>434.05</v>
      </c>
      <c r="BB14" s="130">
        <v>0</v>
      </c>
      <c r="BC14" s="130">
        <v>0</v>
      </c>
      <c r="BD14" s="130">
        <v>0</v>
      </c>
      <c r="BE14" s="130">
        <v>1.07</v>
      </c>
      <c r="BF14" s="130">
        <v>0</v>
      </c>
      <c r="BG14" s="130">
        <v>790.17</v>
      </c>
      <c r="BH14" s="130">
        <v>0</v>
      </c>
      <c r="BI14" s="130">
        <v>0</v>
      </c>
      <c r="BJ14" s="130">
        <v>0</v>
      </c>
      <c r="BK14" s="130">
        <v>0</v>
      </c>
      <c r="BL14" s="130">
        <v>0</v>
      </c>
      <c r="BM14" s="130">
        <v>0</v>
      </c>
      <c r="BN14" s="130">
        <v>0</v>
      </c>
      <c r="BO14" s="130">
        <v>0</v>
      </c>
      <c r="BP14" s="130">
        <v>0</v>
      </c>
      <c r="BQ14" s="130">
        <v>0</v>
      </c>
      <c r="BR14" s="130">
        <v>0</v>
      </c>
      <c r="BS14" s="130">
        <v>0</v>
      </c>
      <c r="BT14" s="130">
        <v>0</v>
      </c>
      <c r="BU14" s="130">
        <v>0</v>
      </c>
      <c r="BV14" s="130">
        <v>0</v>
      </c>
      <c r="BW14" s="130">
        <v>0</v>
      </c>
      <c r="BX14" s="130">
        <v>0</v>
      </c>
      <c r="BY14" s="130">
        <v>0</v>
      </c>
      <c r="BZ14" s="130">
        <v>3066.24</v>
      </c>
      <c r="CA14" s="130">
        <v>0</v>
      </c>
      <c r="CB14" s="130">
        <v>543.15</v>
      </c>
      <c r="CC14" s="130">
        <v>1000</v>
      </c>
      <c r="CD14" s="130">
        <v>0</v>
      </c>
      <c r="CE14" s="130">
        <v>270</v>
      </c>
      <c r="CF14" s="130">
        <v>214.09</v>
      </c>
      <c r="CG14" s="130">
        <v>0</v>
      </c>
      <c r="CH14" s="130">
        <v>0</v>
      </c>
      <c r="CI14" s="130">
        <v>0</v>
      </c>
      <c r="CJ14" s="130">
        <v>0</v>
      </c>
      <c r="CK14" s="130">
        <v>0</v>
      </c>
      <c r="CL14" s="130">
        <v>0</v>
      </c>
      <c r="CM14" s="130">
        <v>45</v>
      </c>
      <c r="CN14" s="130">
        <v>0</v>
      </c>
      <c r="CO14" s="130">
        <v>0</v>
      </c>
      <c r="CP14" s="130">
        <v>0</v>
      </c>
      <c r="CQ14" s="130">
        <v>994</v>
      </c>
      <c r="CR14" s="130">
        <v>0</v>
      </c>
      <c r="CS14" s="130">
        <v>0</v>
      </c>
      <c r="CT14" s="130">
        <v>0</v>
      </c>
      <c r="CU14" s="130">
        <v>0</v>
      </c>
      <c r="CV14" s="130">
        <v>0</v>
      </c>
      <c r="CW14" s="130">
        <v>0</v>
      </c>
      <c r="CX14" s="130">
        <v>0</v>
      </c>
      <c r="CY14" s="130">
        <v>0</v>
      </c>
      <c r="CZ14" s="130">
        <v>0</v>
      </c>
      <c r="DA14" s="130">
        <v>0</v>
      </c>
      <c r="DB14" s="130">
        <v>0</v>
      </c>
      <c r="DC14" s="130">
        <v>0</v>
      </c>
      <c r="DD14" s="130">
        <v>141</v>
      </c>
      <c r="DE14" s="130">
        <v>0</v>
      </c>
      <c r="DF14" s="130">
        <v>0</v>
      </c>
      <c r="DG14" s="130">
        <v>0</v>
      </c>
      <c r="DH14" s="130">
        <v>0</v>
      </c>
      <c r="DI14" s="130">
        <v>141</v>
      </c>
    </row>
    <row r="15" spans="1:113" ht="19.5" customHeight="1">
      <c r="A15" s="90" t="s">
        <v>38</v>
      </c>
      <c r="B15" s="90" t="s">
        <v>38</v>
      </c>
      <c r="C15" s="90" t="s">
        <v>38</v>
      </c>
      <c r="D15" s="90" t="s">
        <v>343</v>
      </c>
      <c r="E15" s="129">
        <f t="shared" si="0"/>
        <v>1492.1200000000001</v>
      </c>
      <c r="F15" s="129">
        <v>1320.39</v>
      </c>
      <c r="G15" s="129">
        <v>0</v>
      </c>
      <c r="H15" s="129">
        <v>0</v>
      </c>
      <c r="I15" s="129">
        <v>0</v>
      </c>
      <c r="J15" s="129">
        <v>0</v>
      </c>
      <c r="K15" s="129">
        <v>0</v>
      </c>
      <c r="L15" s="129">
        <v>937.99</v>
      </c>
      <c r="M15" s="129">
        <v>382.4</v>
      </c>
      <c r="N15" s="129">
        <v>0</v>
      </c>
      <c r="O15" s="130">
        <v>0</v>
      </c>
      <c r="P15" s="130">
        <v>0</v>
      </c>
      <c r="Q15" s="130">
        <v>0</v>
      </c>
      <c r="R15" s="130">
        <v>0</v>
      </c>
      <c r="S15" s="130">
        <v>0</v>
      </c>
      <c r="T15" s="130">
        <v>2.5</v>
      </c>
      <c r="U15" s="130">
        <v>0</v>
      </c>
      <c r="V15" s="130">
        <v>0</v>
      </c>
      <c r="W15" s="130">
        <v>0</v>
      </c>
      <c r="X15" s="130">
        <v>0</v>
      </c>
      <c r="Y15" s="130">
        <v>0</v>
      </c>
      <c r="Z15" s="130">
        <v>0</v>
      </c>
      <c r="AA15" s="130">
        <v>0</v>
      </c>
      <c r="AB15" s="130">
        <v>0</v>
      </c>
      <c r="AC15" s="130">
        <v>0</v>
      </c>
      <c r="AD15" s="130">
        <v>0</v>
      </c>
      <c r="AE15" s="130">
        <v>0</v>
      </c>
      <c r="AF15" s="130">
        <v>0</v>
      </c>
      <c r="AG15" s="130">
        <v>0</v>
      </c>
      <c r="AH15" s="130">
        <v>0</v>
      </c>
      <c r="AI15" s="130">
        <v>0</v>
      </c>
      <c r="AJ15" s="130">
        <v>0</v>
      </c>
      <c r="AK15" s="130">
        <v>0</v>
      </c>
      <c r="AL15" s="130">
        <v>0</v>
      </c>
      <c r="AM15" s="130">
        <v>0</v>
      </c>
      <c r="AN15" s="130">
        <v>0</v>
      </c>
      <c r="AO15" s="130">
        <v>0</v>
      </c>
      <c r="AP15" s="130">
        <v>0</v>
      </c>
      <c r="AQ15" s="130">
        <v>0</v>
      </c>
      <c r="AR15" s="130">
        <v>0</v>
      </c>
      <c r="AS15" s="130">
        <v>0</v>
      </c>
      <c r="AT15" s="130">
        <v>0</v>
      </c>
      <c r="AU15" s="130">
        <v>2.5</v>
      </c>
      <c r="AV15" s="130">
        <f t="shared" si="1"/>
        <v>169.23000000000002</v>
      </c>
      <c r="AW15" s="130">
        <v>147.06</v>
      </c>
      <c r="AX15" s="130">
        <v>0</v>
      </c>
      <c r="AY15" s="130">
        <v>0</v>
      </c>
      <c r="AZ15" s="130">
        <v>0</v>
      </c>
      <c r="BA15" s="130">
        <v>0</v>
      </c>
      <c r="BB15" s="130">
        <v>0</v>
      </c>
      <c r="BC15" s="130">
        <v>0</v>
      </c>
      <c r="BD15" s="130">
        <v>0</v>
      </c>
      <c r="BE15" s="130">
        <v>0</v>
      </c>
      <c r="BF15" s="130">
        <v>0</v>
      </c>
      <c r="BG15" s="130">
        <v>22.17</v>
      </c>
      <c r="BH15" s="130">
        <v>0</v>
      </c>
      <c r="BI15" s="130">
        <v>0</v>
      </c>
      <c r="BJ15" s="130">
        <v>0</v>
      </c>
      <c r="BK15" s="130">
        <v>0</v>
      </c>
      <c r="BL15" s="130">
        <v>0</v>
      </c>
      <c r="BM15" s="130">
        <v>0</v>
      </c>
      <c r="BN15" s="130">
        <v>0</v>
      </c>
      <c r="BO15" s="130">
        <v>0</v>
      </c>
      <c r="BP15" s="130">
        <v>0</v>
      </c>
      <c r="BQ15" s="130">
        <v>0</v>
      </c>
      <c r="BR15" s="130">
        <v>0</v>
      </c>
      <c r="BS15" s="130">
        <v>0</v>
      </c>
      <c r="BT15" s="130">
        <v>0</v>
      </c>
      <c r="BU15" s="130">
        <v>0</v>
      </c>
      <c r="BV15" s="130">
        <v>0</v>
      </c>
      <c r="BW15" s="130">
        <v>0</v>
      </c>
      <c r="BX15" s="130">
        <v>0</v>
      </c>
      <c r="BY15" s="130">
        <v>0</v>
      </c>
      <c r="BZ15" s="130">
        <v>0</v>
      </c>
      <c r="CA15" s="130">
        <v>0</v>
      </c>
      <c r="CB15" s="130">
        <v>0</v>
      </c>
      <c r="CC15" s="130">
        <v>0</v>
      </c>
      <c r="CD15" s="130">
        <v>0</v>
      </c>
      <c r="CE15" s="130">
        <v>0</v>
      </c>
      <c r="CF15" s="130">
        <v>0</v>
      </c>
      <c r="CG15" s="130">
        <v>0</v>
      </c>
      <c r="CH15" s="130">
        <v>0</v>
      </c>
      <c r="CI15" s="130">
        <v>0</v>
      </c>
      <c r="CJ15" s="130">
        <v>0</v>
      </c>
      <c r="CK15" s="130">
        <v>0</v>
      </c>
      <c r="CL15" s="130">
        <v>0</v>
      </c>
      <c r="CM15" s="130">
        <v>0</v>
      </c>
      <c r="CN15" s="130">
        <v>0</v>
      </c>
      <c r="CO15" s="130">
        <v>0</v>
      </c>
      <c r="CP15" s="130">
        <v>0</v>
      </c>
      <c r="CQ15" s="130">
        <v>0</v>
      </c>
      <c r="CR15" s="130">
        <v>0</v>
      </c>
      <c r="CS15" s="130">
        <v>0</v>
      </c>
      <c r="CT15" s="130">
        <v>0</v>
      </c>
      <c r="CU15" s="130">
        <v>0</v>
      </c>
      <c r="CV15" s="130">
        <v>0</v>
      </c>
      <c r="CW15" s="130">
        <v>0</v>
      </c>
      <c r="CX15" s="130">
        <v>0</v>
      </c>
      <c r="CY15" s="130">
        <v>0</v>
      </c>
      <c r="CZ15" s="130">
        <v>0</v>
      </c>
      <c r="DA15" s="130">
        <v>0</v>
      </c>
      <c r="DB15" s="130">
        <v>0</v>
      </c>
      <c r="DC15" s="130">
        <v>0</v>
      </c>
      <c r="DD15" s="130">
        <v>0</v>
      </c>
      <c r="DE15" s="130">
        <v>0</v>
      </c>
      <c r="DF15" s="130">
        <v>0</v>
      </c>
      <c r="DG15" s="130">
        <v>0</v>
      </c>
      <c r="DH15" s="130">
        <v>0</v>
      </c>
      <c r="DI15" s="130">
        <v>0</v>
      </c>
    </row>
    <row r="16" spans="1:113" ht="19.5" customHeight="1">
      <c r="A16" s="90" t="s">
        <v>92</v>
      </c>
      <c r="B16" s="90" t="s">
        <v>93</v>
      </c>
      <c r="C16" s="90" t="s">
        <v>85</v>
      </c>
      <c r="D16" s="90" t="s">
        <v>126</v>
      </c>
      <c r="E16" s="129">
        <f t="shared" si="0"/>
        <v>171.73000000000002</v>
      </c>
      <c r="F16" s="129">
        <v>0</v>
      </c>
      <c r="G16" s="129">
        <v>0</v>
      </c>
      <c r="H16" s="129">
        <v>0</v>
      </c>
      <c r="I16" s="129">
        <v>0</v>
      </c>
      <c r="J16" s="129">
        <v>0</v>
      </c>
      <c r="K16" s="129">
        <v>0</v>
      </c>
      <c r="L16" s="129">
        <v>0</v>
      </c>
      <c r="M16" s="129">
        <v>0</v>
      </c>
      <c r="N16" s="129">
        <v>0</v>
      </c>
      <c r="O16" s="130">
        <v>0</v>
      </c>
      <c r="P16" s="130">
        <v>0</v>
      </c>
      <c r="Q16" s="130">
        <v>0</v>
      </c>
      <c r="R16" s="130">
        <v>0</v>
      </c>
      <c r="S16" s="130">
        <v>0</v>
      </c>
      <c r="T16" s="130">
        <v>2.5</v>
      </c>
      <c r="U16" s="130">
        <v>0</v>
      </c>
      <c r="V16" s="130">
        <v>0</v>
      </c>
      <c r="W16" s="130">
        <v>0</v>
      </c>
      <c r="X16" s="130">
        <v>0</v>
      </c>
      <c r="Y16" s="130">
        <v>0</v>
      </c>
      <c r="Z16" s="130">
        <v>0</v>
      </c>
      <c r="AA16" s="130">
        <v>0</v>
      </c>
      <c r="AB16" s="130">
        <v>0</v>
      </c>
      <c r="AC16" s="130">
        <v>0</v>
      </c>
      <c r="AD16" s="130">
        <v>0</v>
      </c>
      <c r="AE16" s="130">
        <v>0</v>
      </c>
      <c r="AF16" s="130">
        <v>0</v>
      </c>
      <c r="AG16" s="130">
        <v>0</v>
      </c>
      <c r="AH16" s="130">
        <v>0</v>
      </c>
      <c r="AI16" s="130">
        <v>0</v>
      </c>
      <c r="AJ16" s="130">
        <v>0</v>
      </c>
      <c r="AK16" s="130">
        <v>0</v>
      </c>
      <c r="AL16" s="130">
        <v>0</v>
      </c>
      <c r="AM16" s="130">
        <v>0</v>
      </c>
      <c r="AN16" s="130">
        <v>0</v>
      </c>
      <c r="AO16" s="130">
        <v>0</v>
      </c>
      <c r="AP16" s="130">
        <v>0</v>
      </c>
      <c r="AQ16" s="130">
        <v>0</v>
      </c>
      <c r="AR16" s="130">
        <v>0</v>
      </c>
      <c r="AS16" s="130">
        <v>0</v>
      </c>
      <c r="AT16" s="130">
        <v>0</v>
      </c>
      <c r="AU16" s="130">
        <v>2.5</v>
      </c>
      <c r="AV16" s="130">
        <f t="shared" si="1"/>
        <v>169.23000000000002</v>
      </c>
      <c r="AW16" s="130">
        <v>147.06</v>
      </c>
      <c r="AX16" s="130">
        <v>0</v>
      </c>
      <c r="AY16" s="130">
        <v>0</v>
      </c>
      <c r="AZ16" s="130">
        <v>0</v>
      </c>
      <c r="BA16" s="130">
        <v>0</v>
      </c>
      <c r="BB16" s="130">
        <v>0</v>
      </c>
      <c r="BC16" s="130">
        <v>0</v>
      </c>
      <c r="BD16" s="130">
        <v>0</v>
      </c>
      <c r="BE16" s="130">
        <v>0</v>
      </c>
      <c r="BF16" s="130">
        <v>0</v>
      </c>
      <c r="BG16" s="130">
        <v>22.17</v>
      </c>
      <c r="BH16" s="130">
        <v>0</v>
      </c>
      <c r="BI16" s="130">
        <v>0</v>
      </c>
      <c r="BJ16" s="130">
        <v>0</v>
      </c>
      <c r="BK16" s="130">
        <v>0</v>
      </c>
      <c r="BL16" s="130">
        <v>0</v>
      </c>
      <c r="BM16" s="130">
        <v>0</v>
      </c>
      <c r="BN16" s="130">
        <v>0</v>
      </c>
      <c r="BO16" s="130">
        <v>0</v>
      </c>
      <c r="BP16" s="130">
        <v>0</v>
      </c>
      <c r="BQ16" s="130">
        <v>0</v>
      </c>
      <c r="BR16" s="130">
        <v>0</v>
      </c>
      <c r="BS16" s="130">
        <v>0</v>
      </c>
      <c r="BT16" s="130">
        <v>0</v>
      </c>
      <c r="BU16" s="130">
        <v>0</v>
      </c>
      <c r="BV16" s="130">
        <v>0</v>
      </c>
      <c r="BW16" s="130">
        <v>0</v>
      </c>
      <c r="BX16" s="130">
        <v>0</v>
      </c>
      <c r="BY16" s="130">
        <v>0</v>
      </c>
      <c r="BZ16" s="130">
        <v>0</v>
      </c>
      <c r="CA16" s="130">
        <v>0</v>
      </c>
      <c r="CB16" s="130">
        <v>0</v>
      </c>
      <c r="CC16" s="130">
        <v>0</v>
      </c>
      <c r="CD16" s="130">
        <v>0</v>
      </c>
      <c r="CE16" s="130">
        <v>0</v>
      </c>
      <c r="CF16" s="130">
        <v>0</v>
      </c>
      <c r="CG16" s="130">
        <v>0</v>
      </c>
      <c r="CH16" s="130">
        <v>0</v>
      </c>
      <c r="CI16" s="130">
        <v>0</v>
      </c>
      <c r="CJ16" s="130">
        <v>0</v>
      </c>
      <c r="CK16" s="130">
        <v>0</v>
      </c>
      <c r="CL16" s="130">
        <v>0</v>
      </c>
      <c r="CM16" s="130">
        <v>0</v>
      </c>
      <c r="CN16" s="130">
        <v>0</v>
      </c>
      <c r="CO16" s="130">
        <v>0</v>
      </c>
      <c r="CP16" s="130">
        <v>0</v>
      </c>
      <c r="CQ16" s="130">
        <v>0</v>
      </c>
      <c r="CR16" s="130">
        <v>0</v>
      </c>
      <c r="CS16" s="130">
        <v>0</v>
      </c>
      <c r="CT16" s="130">
        <v>0</v>
      </c>
      <c r="CU16" s="130">
        <v>0</v>
      </c>
      <c r="CV16" s="130">
        <v>0</v>
      </c>
      <c r="CW16" s="130">
        <v>0</v>
      </c>
      <c r="CX16" s="130">
        <v>0</v>
      </c>
      <c r="CY16" s="130">
        <v>0</v>
      </c>
      <c r="CZ16" s="130">
        <v>0</v>
      </c>
      <c r="DA16" s="130">
        <v>0</v>
      </c>
      <c r="DB16" s="130">
        <v>0</v>
      </c>
      <c r="DC16" s="130">
        <v>0</v>
      </c>
      <c r="DD16" s="130">
        <v>0</v>
      </c>
      <c r="DE16" s="130">
        <v>0</v>
      </c>
      <c r="DF16" s="130">
        <v>0</v>
      </c>
      <c r="DG16" s="130">
        <v>0</v>
      </c>
      <c r="DH16" s="130">
        <v>0</v>
      </c>
      <c r="DI16" s="130">
        <v>0</v>
      </c>
    </row>
    <row r="17" spans="1:113" ht="19.5" customHeight="1">
      <c r="A17" s="90" t="s">
        <v>92</v>
      </c>
      <c r="B17" s="90" t="s">
        <v>93</v>
      </c>
      <c r="C17" s="90" t="s">
        <v>93</v>
      </c>
      <c r="D17" s="90" t="s">
        <v>94</v>
      </c>
      <c r="E17" s="129">
        <f t="shared" si="0"/>
        <v>937.99</v>
      </c>
      <c r="F17" s="129">
        <v>937.99</v>
      </c>
      <c r="G17" s="129">
        <v>0</v>
      </c>
      <c r="H17" s="129">
        <v>0</v>
      </c>
      <c r="I17" s="129">
        <v>0</v>
      </c>
      <c r="J17" s="129">
        <v>0</v>
      </c>
      <c r="K17" s="129">
        <v>0</v>
      </c>
      <c r="L17" s="129">
        <v>937.99</v>
      </c>
      <c r="M17" s="129">
        <v>0</v>
      </c>
      <c r="N17" s="129">
        <v>0</v>
      </c>
      <c r="O17" s="130">
        <v>0</v>
      </c>
      <c r="P17" s="130">
        <v>0</v>
      </c>
      <c r="Q17" s="130">
        <v>0</v>
      </c>
      <c r="R17" s="130">
        <v>0</v>
      </c>
      <c r="S17" s="130">
        <v>0</v>
      </c>
      <c r="T17" s="130">
        <v>0</v>
      </c>
      <c r="U17" s="130">
        <v>0</v>
      </c>
      <c r="V17" s="130">
        <v>0</v>
      </c>
      <c r="W17" s="130">
        <v>0</v>
      </c>
      <c r="X17" s="130">
        <v>0</v>
      </c>
      <c r="Y17" s="130">
        <v>0</v>
      </c>
      <c r="Z17" s="130">
        <v>0</v>
      </c>
      <c r="AA17" s="130">
        <v>0</v>
      </c>
      <c r="AB17" s="130">
        <v>0</v>
      </c>
      <c r="AC17" s="130">
        <v>0</v>
      </c>
      <c r="AD17" s="130">
        <v>0</v>
      </c>
      <c r="AE17" s="130">
        <v>0</v>
      </c>
      <c r="AF17" s="130">
        <v>0</v>
      </c>
      <c r="AG17" s="130">
        <v>0</v>
      </c>
      <c r="AH17" s="130">
        <v>0</v>
      </c>
      <c r="AI17" s="130">
        <v>0</v>
      </c>
      <c r="AJ17" s="130">
        <v>0</v>
      </c>
      <c r="AK17" s="130">
        <v>0</v>
      </c>
      <c r="AL17" s="130">
        <v>0</v>
      </c>
      <c r="AM17" s="130">
        <v>0</v>
      </c>
      <c r="AN17" s="130">
        <v>0</v>
      </c>
      <c r="AO17" s="130">
        <v>0</v>
      </c>
      <c r="AP17" s="130">
        <v>0</v>
      </c>
      <c r="AQ17" s="130">
        <v>0</v>
      </c>
      <c r="AR17" s="130">
        <v>0</v>
      </c>
      <c r="AS17" s="130">
        <v>0</v>
      </c>
      <c r="AT17" s="130">
        <v>0</v>
      </c>
      <c r="AU17" s="130">
        <v>0</v>
      </c>
      <c r="AV17" s="130">
        <f t="shared" si="1"/>
        <v>0</v>
      </c>
      <c r="AW17" s="130">
        <v>0</v>
      </c>
      <c r="AX17" s="130">
        <v>0</v>
      </c>
      <c r="AY17" s="130">
        <v>0</v>
      </c>
      <c r="AZ17" s="130">
        <v>0</v>
      </c>
      <c r="BA17" s="130">
        <v>0</v>
      </c>
      <c r="BB17" s="130">
        <v>0</v>
      </c>
      <c r="BC17" s="130">
        <v>0</v>
      </c>
      <c r="BD17" s="130">
        <v>0</v>
      </c>
      <c r="BE17" s="130">
        <v>0</v>
      </c>
      <c r="BF17" s="130">
        <v>0</v>
      </c>
      <c r="BG17" s="130">
        <v>0</v>
      </c>
      <c r="BH17" s="130">
        <v>0</v>
      </c>
      <c r="BI17" s="130">
        <v>0</v>
      </c>
      <c r="BJ17" s="130">
        <v>0</v>
      </c>
      <c r="BK17" s="130">
        <v>0</v>
      </c>
      <c r="BL17" s="130">
        <v>0</v>
      </c>
      <c r="BM17" s="130">
        <v>0</v>
      </c>
      <c r="BN17" s="130">
        <v>0</v>
      </c>
      <c r="BO17" s="130">
        <v>0</v>
      </c>
      <c r="BP17" s="130">
        <v>0</v>
      </c>
      <c r="BQ17" s="130">
        <v>0</v>
      </c>
      <c r="BR17" s="130">
        <v>0</v>
      </c>
      <c r="BS17" s="130">
        <v>0</v>
      </c>
      <c r="BT17" s="130">
        <v>0</v>
      </c>
      <c r="BU17" s="130">
        <v>0</v>
      </c>
      <c r="BV17" s="130">
        <v>0</v>
      </c>
      <c r="BW17" s="130">
        <v>0</v>
      </c>
      <c r="BX17" s="130">
        <v>0</v>
      </c>
      <c r="BY17" s="130">
        <v>0</v>
      </c>
      <c r="BZ17" s="130">
        <v>0</v>
      </c>
      <c r="CA17" s="130">
        <v>0</v>
      </c>
      <c r="CB17" s="130">
        <v>0</v>
      </c>
      <c r="CC17" s="130">
        <v>0</v>
      </c>
      <c r="CD17" s="130">
        <v>0</v>
      </c>
      <c r="CE17" s="130">
        <v>0</v>
      </c>
      <c r="CF17" s="130">
        <v>0</v>
      </c>
      <c r="CG17" s="130">
        <v>0</v>
      </c>
      <c r="CH17" s="130">
        <v>0</v>
      </c>
      <c r="CI17" s="130">
        <v>0</v>
      </c>
      <c r="CJ17" s="130">
        <v>0</v>
      </c>
      <c r="CK17" s="130">
        <v>0</v>
      </c>
      <c r="CL17" s="130">
        <v>0</v>
      </c>
      <c r="CM17" s="130">
        <v>0</v>
      </c>
      <c r="CN17" s="130">
        <v>0</v>
      </c>
      <c r="CO17" s="130">
        <v>0</v>
      </c>
      <c r="CP17" s="130">
        <v>0</v>
      </c>
      <c r="CQ17" s="130">
        <v>0</v>
      </c>
      <c r="CR17" s="130">
        <v>0</v>
      </c>
      <c r="CS17" s="130">
        <v>0</v>
      </c>
      <c r="CT17" s="130">
        <v>0</v>
      </c>
      <c r="CU17" s="130">
        <v>0</v>
      </c>
      <c r="CV17" s="130">
        <v>0</v>
      </c>
      <c r="CW17" s="130">
        <v>0</v>
      </c>
      <c r="CX17" s="130">
        <v>0</v>
      </c>
      <c r="CY17" s="130">
        <v>0</v>
      </c>
      <c r="CZ17" s="130">
        <v>0</v>
      </c>
      <c r="DA17" s="130">
        <v>0</v>
      </c>
      <c r="DB17" s="130">
        <v>0</v>
      </c>
      <c r="DC17" s="130">
        <v>0</v>
      </c>
      <c r="DD17" s="130">
        <v>0</v>
      </c>
      <c r="DE17" s="130">
        <v>0</v>
      </c>
      <c r="DF17" s="130">
        <v>0</v>
      </c>
      <c r="DG17" s="130">
        <v>0</v>
      </c>
      <c r="DH17" s="130">
        <v>0</v>
      </c>
      <c r="DI17" s="130">
        <v>0</v>
      </c>
    </row>
    <row r="18" spans="1:113" ht="19.5" customHeight="1">
      <c r="A18" s="90" t="s">
        <v>92</v>
      </c>
      <c r="B18" s="90" t="s">
        <v>93</v>
      </c>
      <c r="C18" s="90" t="s">
        <v>111</v>
      </c>
      <c r="D18" s="90" t="s">
        <v>112</v>
      </c>
      <c r="E18" s="129">
        <f t="shared" si="0"/>
        <v>382.4</v>
      </c>
      <c r="F18" s="129">
        <v>382.4</v>
      </c>
      <c r="G18" s="129">
        <v>0</v>
      </c>
      <c r="H18" s="129">
        <v>0</v>
      </c>
      <c r="I18" s="129">
        <v>0</v>
      </c>
      <c r="J18" s="129">
        <v>0</v>
      </c>
      <c r="K18" s="129">
        <v>0</v>
      </c>
      <c r="L18" s="129">
        <v>0</v>
      </c>
      <c r="M18" s="129">
        <v>382.4</v>
      </c>
      <c r="N18" s="129">
        <v>0</v>
      </c>
      <c r="O18" s="130">
        <v>0</v>
      </c>
      <c r="P18" s="130">
        <v>0</v>
      </c>
      <c r="Q18" s="130">
        <v>0</v>
      </c>
      <c r="R18" s="130">
        <v>0</v>
      </c>
      <c r="S18" s="130">
        <v>0</v>
      </c>
      <c r="T18" s="130">
        <v>0</v>
      </c>
      <c r="U18" s="130">
        <v>0</v>
      </c>
      <c r="V18" s="130">
        <v>0</v>
      </c>
      <c r="W18" s="130">
        <v>0</v>
      </c>
      <c r="X18" s="130">
        <v>0</v>
      </c>
      <c r="Y18" s="130">
        <v>0</v>
      </c>
      <c r="Z18" s="130">
        <v>0</v>
      </c>
      <c r="AA18" s="130">
        <v>0</v>
      </c>
      <c r="AB18" s="130">
        <v>0</v>
      </c>
      <c r="AC18" s="130">
        <v>0</v>
      </c>
      <c r="AD18" s="130">
        <v>0</v>
      </c>
      <c r="AE18" s="130">
        <v>0</v>
      </c>
      <c r="AF18" s="130">
        <v>0</v>
      </c>
      <c r="AG18" s="130">
        <v>0</v>
      </c>
      <c r="AH18" s="130">
        <v>0</v>
      </c>
      <c r="AI18" s="130">
        <v>0</v>
      </c>
      <c r="AJ18" s="130">
        <v>0</v>
      </c>
      <c r="AK18" s="130">
        <v>0</v>
      </c>
      <c r="AL18" s="130">
        <v>0</v>
      </c>
      <c r="AM18" s="130">
        <v>0</v>
      </c>
      <c r="AN18" s="130">
        <v>0</v>
      </c>
      <c r="AO18" s="130">
        <v>0</v>
      </c>
      <c r="AP18" s="130">
        <v>0</v>
      </c>
      <c r="AQ18" s="130">
        <v>0</v>
      </c>
      <c r="AR18" s="130">
        <v>0</v>
      </c>
      <c r="AS18" s="130">
        <v>0</v>
      </c>
      <c r="AT18" s="130">
        <v>0</v>
      </c>
      <c r="AU18" s="130">
        <v>0</v>
      </c>
      <c r="AV18" s="130">
        <f t="shared" si="1"/>
        <v>0</v>
      </c>
      <c r="AW18" s="130">
        <v>0</v>
      </c>
      <c r="AX18" s="130">
        <v>0</v>
      </c>
      <c r="AY18" s="130">
        <v>0</v>
      </c>
      <c r="AZ18" s="130">
        <v>0</v>
      </c>
      <c r="BA18" s="130">
        <v>0</v>
      </c>
      <c r="BB18" s="130">
        <v>0</v>
      </c>
      <c r="BC18" s="130">
        <v>0</v>
      </c>
      <c r="BD18" s="130">
        <v>0</v>
      </c>
      <c r="BE18" s="130">
        <v>0</v>
      </c>
      <c r="BF18" s="130">
        <v>0</v>
      </c>
      <c r="BG18" s="130">
        <v>0</v>
      </c>
      <c r="BH18" s="130">
        <v>0</v>
      </c>
      <c r="BI18" s="130">
        <v>0</v>
      </c>
      <c r="BJ18" s="130">
        <v>0</v>
      </c>
      <c r="BK18" s="130">
        <v>0</v>
      </c>
      <c r="BL18" s="130">
        <v>0</v>
      </c>
      <c r="BM18" s="130">
        <v>0</v>
      </c>
      <c r="BN18" s="130">
        <v>0</v>
      </c>
      <c r="BO18" s="130">
        <v>0</v>
      </c>
      <c r="BP18" s="130">
        <v>0</v>
      </c>
      <c r="BQ18" s="130">
        <v>0</v>
      </c>
      <c r="BR18" s="130">
        <v>0</v>
      </c>
      <c r="BS18" s="130">
        <v>0</v>
      </c>
      <c r="BT18" s="130">
        <v>0</v>
      </c>
      <c r="BU18" s="130">
        <v>0</v>
      </c>
      <c r="BV18" s="130">
        <v>0</v>
      </c>
      <c r="BW18" s="130">
        <v>0</v>
      </c>
      <c r="BX18" s="130">
        <v>0</v>
      </c>
      <c r="BY18" s="130">
        <v>0</v>
      </c>
      <c r="BZ18" s="130">
        <v>0</v>
      </c>
      <c r="CA18" s="130">
        <v>0</v>
      </c>
      <c r="CB18" s="130">
        <v>0</v>
      </c>
      <c r="CC18" s="130">
        <v>0</v>
      </c>
      <c r="CD18" s="130">
        <v>0</v>
      </c>
      <c r="CE18" s="130">
        <v>0</v>
      </c>
      <c r="CF18" s="130">
        <v>0</v>
      </c>
      <c r="CG18" s="130">
        <v>0</v>
      </c>
      <c r="CH18" s="130">
        <v>0</v>
      </c>
      <c r="CI18" s="130">
        <v>0</v>
      </c>
      <c r="CJ18" s="130">
        <v>0</v>
      </c>
      <c r="CK18" s="130">
        <v>0</v>
      </c>
      <c r="CL18" s="130">
        <v>0</v>
      </c>
      <c r="CM18" s="130">
        <v>0</v>
      </c>
      <c r="CN18" s="130">
        <v>0</v>
      </c>
      <c r="CO18" s="130">
        <v>0</v>
      </c>
      <c r="CP18" s="130">
        <v>0</v>
      </c>
      <c r="CQ18" s="130">
        <v>0</v>
      </c>
      <c r="CR18" s="130">
        <v>0</v>
      </c>
      <c r="CS18" s="130">
        <v>0</v>
      </c>
      <c r="CT18" s="130">
        <v>0</v>
      </c>
      <c r="CU18" s="130">
        <v>0</v>
      </c>
      <c r="CV18" s="130">
        <v>0</v>
      </c>
      <c r="CW18" s="130">
        <v>0</v>
      </c>
      <c r="CX18" s="130">
        <v>0</v>
      </c>
      <c r="CY18" s="130">
        <v>0</v>
      </c>
      <c r="CZ18" s="130">
        <v>0</v>
      </c>
      <c r="DA18" s="130">
        <v>0</v>
      </c>
      <c r="DB18" s="130">
        <v>0</v>
      </c>
      <c r="DC18" s="130">
        <v>0</v>
      </c>
      <c r="DD18" s="130">
        <v>0</v>
      </c>
      <c r="DE18" s="130">
        <v>0</v>
      </c>
      <c r="DF18" s="130">
        <v>0</v>
      </c>
      <c r="DG18" s="130">
        <v>0</v>
      </c>
      <c r="DH18" s="130">
        <v>0</v>
      </c>
      <c r="DI18" s="130">
        <v>0</v>
      </c>
    </row>
    <row r="19" spans="1:113" ht="19.5" customHeight="1">
      <c r="A19" s="90" t="s">
        <v>38</v>
      </c>
      <c r="B19" s="90" t="s">
        <v>38</v>
      </c>
      <c r="C19" s="90" t="s">
        <v>38</v>
      </c>
      <c r="D19" s="90" t="s">
        <v>344</v>
      </c>
      <c r="E19" s="129">
        <f t="shared" si="0"/>
        <v>9480.22</v>
      </c>
      <c r="F19" s="129">
        <v>3084.79</v>
      </c>
      <c r="G19" s="129">
        <v>2632.1</v>
      </c>
      <c r="H19" s="129">
        <v>227.54</v>
      </c>
      <c r="I19" s="129">
        <v>0</v>
      </c>
      <c r="J19" s="129">
        <v>0</v>
      </c>
      <c r="K19" s="129">
        <v>204.96</v>
      </c>
      <c r="L19" s="129">
        <v>0</v>
      </c>
      <c r="M19" s="129">
        <v>0</v>
      </c>
      <c r="N19" s="129">
        <v>0</v>
      </c>
      <c r="O19" s="130">
        <v>0</v>
      </c>
      <c r="P19" s="130">
        <v>20.19</v>
      </c>
      <c r="Q19" s="130">
        <v>0</v>
      </c>
      <c r="R19" s="130">
        <v>0</v>
      </c>
      <c r="S19" s="130">
        <v>0</v>
      </c>
      <c r="T19" s="130">
        <v>1776.94</v>
      </c>
      <c r="U19" s="130">
        <v>30</v>
      </c>
      <c r="V19" s="130">
        <v>4</v>
      </c>
      <c r="W19" s="130">
        <v>3</v>
      </c>
      <c r="X19" s="130">
        <v>0.3</v>
      </c>
      <c r="Y19" s="130">
        <v>85.54</v>
      </c>
      <c r="Z19" s="130">
        <v>99.76</v>
      </c>
      <c r="AA19" s="130">
        <v>8</v>
      </c>
      <c r="AB19" s="130">
        <v>0</v>
      </c>
      <c r="AC19" s="130">
        <v>0</v>
      </c>
      <c r="AD19" s="130">
        <v>20</v>
      </c>
      <c r="AE19" s="130">
        <v>0</v>
      </c>
      <c r="AF19" s="130">
        <v>505</v>
      </c>
      <c r="AG19" s="130">
        <v>0</v>
      </c>
      <c r="AH19" s="130">
        <v>1</v>
      </c>
      <c r="AI19" s="130">
        <v>0</v>
      </c>
      <c r="AJ19" s="130">
        <v>1.44</v>
      </c>
      <c r="AK19" s="130">
        <v>151</v>
      </c>
      <c r="AL19" s="130">
        <v>0</v>
      </c>
      <c r="AM19" s="130">
        <v>0</v>
      </c>
      <c r="AN19" s="130">
        <v>80</v>
      </c>
      <c r="AO19" s="130">
        <v>0</v>
      </c>
      <c r="AP19" s="130">
        <v>88.1</v>
      </c>
      <c r="AQ19" s="130">
        <v>72.47</v>
      </c>
      <c r="AR19" s="130">
        <v>18.52</v>
      </c>
      <c r="AS19" s="130">
        <v>0</v>
      </c>
      <c r="AT19" s="130">
        <v>0</v>
      </c>
      <c r="AU19" s="130">
        <v>608.81</v>
      </c>
      <c r="AV19" s="130">
        <f t="shared" si="1"/>
        <v>1903.24</v>
      </c>
      <c r="AW19" s="130">
        <v>0</v>
      </c>
      <c r="AX19" s="130">
        <v>0</v>
      </c>
      <c r="AY19" s="130">
        <v>0</v>
      </c>
      <c r="AZ19" s="130">
        <v>1468.39</v>
      </c>
      <c r="BA19" s="130">
        <v>434.05</v>
      </c>
      <c r="BB19" s="130">
        <v>0</v>
      </c>
      <c r="BC19" s="130">
        <v>0</v>
      </c>
      <c r="BD19" s="130">
        <v>0</v>
      </c>
      <c r="BE19" s="130">
        <v>0.8</v>
      </c>
      <c r="BF19" s="130">
        <v>0</v>
      </c>
      <c r="BG19" s="130">
        <v>0</v>
      </c>
      <c r="BH19" s="130">
        <v>0</v>
      </c>
      <c r="BI19" s="130">
        <v>0</v>
      </c>
      <c r="BJ19" s="130">
        <v>0</v>
      </c>
      <c r="BK19" s="130">
        <v>0</v>
      </c>
      <c r="BL19" s="130">
        <v>0</v>
      </c>
      <c r="BM19" s="130">
        <v>0</v>
      </c>
      <c r="BN19" s="130">
        <v>0</v>
      </c>
      <c r="BO19" s="130">
        <v>0</v>
      </c>
      <c r="BP19" s="130">
        <v>0</v>
      </c>
      <c r="BQ19" s="130">
        <v>0</v>
      </c>
      <c r="BR19" s="130">
        <v>0</v>
      </c>
      <c r="BS19" s="130">
        <v>0</v>
      </c>
      <c r="BT19" s="130">
        <v>0</v>
      </c>
      <c r="BU19" s="130">
        <v>0</v>
      </c>
      <c r="BV19" s="130">
        <v>0</v>
      </c>
      <c r="BW19" s="130">
        <v>0</v>
      </c>
      <c r="BX19" s="130">
        <v>0</v>
      </c>
      <c r="BY19" s="130">
        <v>0</v>
      </c>
      <c r="BZ19" s="130">
        <v>2715.25</v>
      </c>
      <c r="CA19" s="130">
        <v>0</v>
      </c>
      <c r="CB19" s="130">
        <v>369.25</v>
      </c>
      <c r="CC19" s="130">
        <v>1000</v>
      </c>
      <c r="CD19" s="130">
        <v>0</v>
      </c>
      <c r="CE19" s="130">
        <v>270</v>
      </c>
      <c r="CF19" s="130">
        <v>37</v>
      </c>
      <c r="CG19" s="130">
        <v>0</v>
      </c>
      <c r="CH19" s="130">
        <v>0</v>
      </c>
      <c r="CI19" s="130">
        <v>0</v>
      </c>
      <c r="CJ19" s="130">
        <v>0</v>
      </c>
      <c r="CK19" s="130">
        <v>0</v>
      </c>
      <c r="CL19" s="130">
        <v>0</v>
      </c>
      <c r="CM19" s="130">
        <v>45</v>
      </c>
      <c r="CN19" s="130">
        <v>0</v>
      </c>
      <c r="CO19" s="130">
        <v>0</v>
      </c>
      <c r="CP19" s="130">
        <v>0</v>
      </c>
      <c r="CQ19" s="130">
        <v>994</v>
      </c>
      <c r="CR19" s="130">
        <v>0</v>
      </c>
      <c r="CS19" s="130">
        <v>0</v>
      </c>
      <c r="CT19" s="130">
        <v>0</v>
      </c>
      <c r="CU19" s="130">
        <v>0</v>
      </c>
      <c r="CV19" s="130">
        <v>0</v>
      </c>
      <c r="CW19" s="130">
        <v>0</v>
      </c>
      <c r="CX19" s="130">
        <v>0</v>
      </c>
      <c r="CY19" s="130">
        <v>0</v>
      </c>
      <c r="CZ19" s="130">
        <v>0</v>
      </c>
      <c r="DA19" s="130">
        <v>0</v>
      </c>
      <c r="DB19" s="130">
        <v>0</v>
      </c>
      <c r="DC19" s="130">
        <v>0</v>
      </c>
      <c r="DD19" s="130">
        <v>0</v>
      </c>
      <c r="DE19" s="130">
        <v>0</v>
      </c>
      <c r="DF19" s="130">
        <v>0</v>
      </c>
      <c r="DG19" s="130">
        <v>0</v>
      </c>
      <c r="DH19" s="130">
        <v>0</v>
      </c>
      <c r="DI19" s="130">
        <v>0</v>
      </c>
    </row>
    <row r="20" spans="1:113" ht="19.5" customHeight="1">
      <c r="A20" s="90" t="s">
        <v>92</v>
      </c>
      <c r="B20" s="90" t="s">
        <v>89</v>
      </c>
      <c r="C20" s="90" t="s">
        <v>85</v>
      </c>
      <c r="D20" s="90" t="s">
        <v>128</v>
      </c>
      <c r="E20" s="129">
        <f t="shared" si="0"/>
        <v>1468.39</v>
      </c>
      <c r="F20" s="129">
        <v>0</v>
      </c>
      <c r="G20" s="129">
        <v>0</v>
      </c>
      <c r="H20" s="129">
        <v>0</v>
      </c>
      <c r="I20" s="129">
        <v>0</v>
      </c>
      <c r="J20" s="129">
        <v>0</v>
      </c>
      <c r="K20" s="129">
        <v>0</v>
      </c>
      <c r="L20" s="129">
        <v>0</v>
      </c>
      <c r="M20" s="129">
        <v>0</v>
      </c>
      <c r="N20" s="129">
        <v>0</v>
      </c>
      <c r="O20" s="130">
        <v>0</v>
      </c>
      <c r="P20" s="130">
        <v>0</v>
      </c>
      <c r="Q20" s="130">
        <v>0</v>
      </c>
      <c r="R20" s="130">
        <v>0</v>
      </c>
      <c r="S20" s="130">
        <v>0</v>
      </c>
      <c r="T20" s="130">
        <v>0</v>
      </c>
      <c r="U20" s="130">
        <v>0</v>
      </c>
      <c r="V20" s="130">
        <v>0</v>
      </c>
      <c r="W20" s="130">
        <v>0</v>
      </c>
      <c r="X20" s="130">
        <v>0</v>
      </c>
      <c r="Y20" s="130">
        <v>0</v>
      </c>
      <c r="Z20" s="130">
        <v>0</v>
      </c>
      <c r="AA20" s="130">
        <v>0</v>
      </c>
      <c r="AB20" s="130">
        <v>0</v>
      </c>
      <c r="AC20" s="130">
        <v>0</v>
      </c>
      <c r="AD20" s="130">
        <v>0</v>
      </c>
      <c r="AE20" s="130">
        <v>0</v>
      </c>
      <c r="AF20" s="130">
        <v>0</v>
      </c>
      <c r="AG20" s="130">
        <v>0</v>
      </c>
      <c r="AH20" s="130">
        <v>0</v>
      </c>
      <c r="AI20" s="130">
        <v>0</v>
      </c>
      <c r="AJ20" s="130">
        <v>0</v>
      </c>
      <c r="AK20" s="130">
        <v>0</v>
      </c>
      <c r="AL20" s="130">
        <v>0</v>
      </c>
      <c r="AM20" s="130">
        <v>0</v>
      </c>
      <c r="AN20" s="130">
        <v>0</v>
      </c>
      <c r="AO20" s="130">
        <v>0</v>
      </c>
      <c r="AP20" s="130">
        <v>0</v>
      </c>
      <c r="AQ20" s="130">
        <v>0</v>
      </c>
      <c r="AR20" s="130">
        <v>0</v>
      </c>
      <c r="AS20" s="130">
        <v>0</v>
      </c>
      <c r="AT20" s="130">
        <v>0</v>
      </c>
      <c r="AU20" s="130">
        <v>0</v>
      </c>
      <c r="AV20" s="130">
        <f t="shared" si="1"/>
        <v>1468.39</v>
      </c>
      <c r="AW20" s="130">
        <v>0</v>
      </c>
      <c r="AX20" s="130">
        <v>0</v>
      </c>
      <c r="AY20" s="130">
        <v>0</v>
      </c>
      <c r="AZ20" s="130">
        <v>1468.39</v>
      </c>
      <c r="BA20" s="130">
        <v>0</v>
      </c>
      <c r="BB20" s="130">
        <v>0</v>
      </c>
      <c r="BC20" s="130">
        <v>0</v>
      </c>
      <c r="BD20" s="130">
        <v>0</v>
      </c>
      <c r="BE20" s="130">
        <v>0</v>
      </c>
      <c r="BF20" s="130">
        <v>0</v>
      </c>
      <c r="BG20" s="130">
        <v>0</v>
      </c>
      <c r="BH20" s="130">
        <v>0</v>
      </c>
      <c r="BI20" s="130">
        <v>0</v>
      </c>
      <c r="BJ20" s="130">
        <v>0</v>
      </c>
      <c r="BK20" s="130">
        <v>0</v>
      </c>
      <c r="BL20" s="130">
        <v>0</v>
      </c>
      <c r="BM20" s="130">
        <v>0</v>
      </c>
      <c r="BN20" s="130">
        <v>0</v>
      </c>
      <c r="BO20" s="130">
        <v>0</v>
      </c>
      <c r="BP20" s="130">
        <v>0</v>
      </c>
      <c r="BQ20" s="130">
        <v>0</v>
      </c>
      <c r="BR20" s="130">
        <v>0</v>
      </c>
      <c r="BS20" s="130">
        <v>0</v>
      </c>
      <c r="BT20" s="130">
        <v>0</v>
      </c>
      <c r="BU20" s="130">
        <v>0</v>
      </c>
      <c r="BV20" s="130">
        <v>0</v>
      </c>
      <c r="BW20" s="130">
        <v>0</v>
      </c>
      <c r="BX20" s="130">
        <v>0</v>
      </c>
      <c r="BY20" s="130">
        <v>0</v>
      </c>
      <c r="BZ20" s="130">
        <v>0</v>
      </c>
      <c r="CA20" s="130">
        <v>0</v>
      </c>
      <c r="CB20" s="130">
        <v>0</v>
      </c>
      <c r="CC20" s="130">
        <v>0</v>
      </c>
      <c r="CD20" s="130">
        <v>0</v>
      </c>
      <c r="CE20" s="130">
        <v>0</v>
      </c>
      <c r="CF20" s="130">
        <v>0</v>
      </c>
      <c r="CG20" s="130">
        <v>0</v>
      </c>
      <c r="CH20" s="130">
        <v>0</v>
      </c>
      <c r="CI20" s="130">
        <v>0</v>
      </c>
      <c r="CJ20" s="130">
        <v>0</v>
      </c>
      <c r="CK20" s="130">
        <v>0</v>
      </c>
      <c r="CL20" s="130">
        <v>0</v>
      </c>
      <c r="CM20" s="130">
        <v>0</v>
      </c>
      <c r="CN20" s="130">
        <v>0</v>
      </c>
      <c r="CO20" s="130">
        <v>0</v>
      </c>
      <c r="CP20" s="130">
        <v>0</v>
      </c>
      <c r="CQ20" s="130">
        <v>0</v>
      </c>
      <c r="CR20" s="130">
        <v>0</v>
      </c>
      <c r="CS20" s="130">
        <v>0</v>
      </c>
      <c r="CT20" s="130">
        <v>0</v>
      </c>
      <c r="CU20" s="130">
        <v>0</v>
      </c>
      <c r="CV20" s="130">
        <v>0</v>
      </c>
      <c r="CW20" s="130">
        <v>0</v>
      </c>
      <c r="CX20" s="130">
        <v>0</v>
      </c>
      <c r="CY20" s="130">
        <v>0</v>
      </c>
      <c r="CZ20" s="130">
        <v>0</v>
      </c>
      <c r="DA20" s="130">
        <v>0</v>
      </c>
      <c r="DB20" s="130">
        <v>0</v>
      </c>
      <c r="DC20" s="130">
        <v>0</v>
      </c>
      <c r="DD20" s="130">
        <v>0</v>
      </c>
      <c r="DE20" s="130">
        <v>0</v>
      </c>
      <c r="DF20" s="130">
        <v>0</v>
      </c>
      <c r="DG20" s="130">
        <v>0</v>
      </c>
      <c r="DH20" s="130">
        <v>0</v>
      </c>
      <c r="DI20" s="130">
        <v>0</v>
      </c>
    </row>
    <row r="21" spans="1:113" ht="19.5" customHeight="1">
      <c r="A21" s="90" t="s">
        <v>92</v>
      </c>
      <c r="B21" s="90" t="s">
        <v>89</v>
      </c>
      <c r="C21" s="90" t="s">
        <v>97</v>
      </c>
      <c r="D21" s="90" t="s">
        <v>129</v>
      </c>
      <c r="E21" s="129">
        <f t="shared" si="0"/>
        <v>7570.709999999999</v>
      </c>
      <c r="F21" s="129">
        <v>3084.79</v>
      </c>
      <c r="G21" s="129">
        <v>2632.1</v>
      </c>
      <c r="H21" s="129">
        <v>227.54</v>
      </c>
      <c r="I21" s="129">
        <v>0</v>
      </c>
      <c r="J21" s="129">
        <v>0</v>
      </c>
      <c r="K21" s="129">
        <v>204.96</v>
      </c>
      <c r="L21" s="129">
        <v>0</v>
      </c>
      <c r="M21" s="129">
        <v>0</v>
      </c>
      <c r="N21" s="129">
        <v>0</v>
      </c>
      <c r="O21" s="130">
        <v>0</v>
      </c>
      <c r="P21" s="130">
        <v>20.19</v>
      </c>
      <c r="Q21" s="130">
        <v>0</v>
      </c>
      <c r="R21" s="130">
        <v>0</v>
      </c>
      <c r="S21" s="130">
        <v>0</v>
      </c>
      <c r="T21" s="130">
        <v>1756.94</v>
      </c>
      <c r="U21" s="130">
        <v>30</v>
      </c>
      <c r="V21" s="130">
        <v>4</v>
      </c>
      <c r="W21" s="130">
        <v>3</v>
      </c>
      <c r="X21" s="130">
        <v>0.3</v>
      </c>
      <c r="Y21" s="130">
        <v>85.54</v>
      </c>
      <c r="Z21" s="130">
        <v>99.76</v>
      </c>
      <c r="AA21" s="130">
        <v>8</v>
      </c>
      <c r="AB21" s="130">
        <v>0</v>
      </c>
      <c r="AC21" s="130">
        <v>0</v>
      </c>
      <c r="AD21" s="130">
        <v>20</v>
      </c>
      <c r="AE21" s="130">
        <v>0</v>
      </c>
      <c r="AF21" s="130">
        <v>505</v>
      </c>
      <c r="AG21" s="130">
        <v>0</v>
      </c>
      <c r="AH21" s="130">
        <v>1</v>
      </c>
      <c r="AI21" s="130">
        <v>0</v>
      </c>
      <c r="AJ21" s="130">
        <v>1.44</v>
      </c>
      <c r="AK21" s="130">
        <v>151</v>
      </c>
      <c r="AL21" s="130">
        <v>0</v>
      </c>
      <c r="AM21" s="130">
        <v>0</v>
      </c>
      <c r="AN21" s="130">
        <v>60</v>
      </c>
      <c r="AO21" s="130">
        <v>0</v>
      </c>
      <c r="AP21" s="130">
        <v>88.1</v>
      </c>
      <c r="AQ21" s="130">
        <v>72.47</v>
      </c>
      <c r="AR21" s="130">
        <v>18.52</v>
      </c>
      <c r="AS21" s="130">
        <v>0</v>
      </c>
      <c r="AT21" s="130">
        <v>0</v>
      </c>
      <c r="AU21" s="130">
        <v>608.81</v>
      </c>
      <c r="AV21" s="130">
        <f t="shared" si="1"/>
        <v>13.73</v>
      </c>
      <c r="AW21" s="130">
        <v>0</v>
      </c>
      <c r="AX21" s="130">
        <v>0</v>
      </c>
      <c r="AY21" s="130">
        <v>0</v>
      </c>
      <c r="AZ21" s="130">
        <v>0</v>
      </c>
      <c r="BA21" s="130">
        <v>12.93</v>
      </c>
      <c r="BB21" s="130">
        <v>0</v>
      </c>
      <c r="BC21" s="130">
        <v>0</v>
      </c>
      <c r="BD21" s="130">
        <v>0</v>
      </c>
      <c r="BE21" s="130">
        <v>0.8</v>
      </c>
      <c r="BF21" s="130">
        <v>0</v>
      </c>
      <c r="BG21" s="130">
        <v>0</v>
      </c>
      <c r="BH21" s="130">
        <v>0</v>
      </c>
      <c r="BI21" s="130">
        <v>0</v>
      </c>
      <c r="BJ21" s="130">
        <v>0</v>
      </c>
      <c r="BK21" s="130">
        <v>0</v>
      </c>
      <c r="BL21" s="130">
        <v>0</v>
      </c>
      <c r="BM21" s="130">
        <v>0</v>
      </c>
      <c r="BN21" s="130">
        <v>0</v>
      </c>
      <c r="BO21" s="130">
        <v>0</v>
      </c>
      <c r="BP21" s="130">
        <v>0</v>
      </c>
      <c r="BQ21" s="130">
        <v>0</v>
      </c>
      <c r="BR21" s="130">
        <v>0</v>
      </c>
      <c r="BS21" s="130">
        <v>0</v>
      </c>
      <c r="BT21" s="130">
        <v>0</v>
      </c>
      <c r="BU21" s="130">
        <v>0</v>
      </c>
      <c r="BV21" s="130">
        <v>0</v>
      </c>
      <c r="BW21" s="130">
        <v>0</v>
      </c>
      <c r="BX21" s="130">
        <v>0</v>
      </c>
      <c r="BY21" s="130">
        <v>0</v>
      </c>
      <c r="BZ21" s="130">
        <v>2715.25</v>
      </c>
      <c r="CA21" s="130">
        <v>0</v>
      </c>
      <c r="CB21" s="130">
        <v>369.25</v>
      </c>
      <c r="CC21" s="130">
        <v>1000</v>
      </c>
      <c r="CD21" s="130">
        <v>0</v>
      </c>
      <c r="CE21" s="130">
        <v>270</v>
      </c>
      <c r="CF21" s="130">
        <v>37</v>
      </c>
      <c r="CG21" s="130">
        <v>0</v>
      </c>
      <c r="CH21" s="130">
        <v>0</v>
      </c>
      <c r="CI21" s="130">
        <v>0</v>
      </c>
      <c r="CJ21" s="130">
        <v>0</v>
      </c>
      <c r="CK21" s="130">
        <v>0</v>
      </c>
      <c r="CL21" s="130">
        <v>0</v>
      </c>
      <c r="CM21" s="130">
        <v>45</v>
      </c>
      <c r="CN21" s="130">
        <v>0</v>
      </c>
      <c r="CO21" s="130">
        <v>0</v>
      </c>
      <c r="CP21" s="130">
        <v>0</v>
      </c>
      <c r="CQ21" s="130">
        <v>994</v>
      </c>
      <c r="CR21" s="130">
        <v>0</v>
      </c>
      <c r="CS21" s="130">
        <v>0</v>
      </c>
      <c r="CT21" s="130">
        <v>0</v>
      </c>
      <c r="CU21" s="130">
        <v>0</v>
      </c>
      <c r="CV21" s="130">
        <v>0</v>
      </c>
      <c r="CW21" s="130">
        <v>0</v>
      </c>
      <c r="CX21" s="130">
        <v>0</v>
      </c>
      <c r="CY21" s="130">
        <v>0</v>
      </c>
      <c r="CZ21" s="130">
        <v>0</v>
      </c>
      <c r="DA21" s="130">
        <v>0</v>
      </c>
      <c r="DB21" s="130">
        <v>0</v>
      </c>
      <c r="DC21" s="130">
        <v>0</v>
      </c>
      <c r="DD21" s="130">
        <v>0</v>
      </c>
      <c r="DE21" s="130">
        <v>0</v>
      </c>
      <c r="DF21" s="130">
        <v>0</v>
      </c>
      <c r="DG21" s="130">
        <v>0</v>
      </c>
      <c r="DH21" s="130">
        <v>0</v>
      </c>
      <c r="DI21" s="130">
        <v>0</v>
      </c>
    </row>
    <row r="22" spans="1:113" ht="19.5" customHeight="1">
      <c r="A22" s="90" t="s">
        <v>92</v>
      </c>
      <c r="B22" s="90" t="s">
        <v>89</v>
      </c>
      <c r="C22" s="90" t="s">
        <v>99</v>
      </c>
      <c r="D22" s="90" t="s">
        <v>130</v>
      </c>
      <c r="E22" s="129">
        <f t="shared" si="0"/>
        <v>441.12</v>
      </c>
      <c r="F22" s="129">
        <v>0</v>
      </c>
      <c r="G22" s="129">
        <v>0</v>
      </c>
      <c r="H22" s="129">
        <v>0</v>
      </c>
      <c r="I22" s="129">
        <v>0</v>
      </c>
      <c r="J22" s="129">
        <v>0</v>
      </c>
      <c r="K22" s="129">
        <v>0</v>
      </c>
      <c r="L22" s="129">
        <v>0</v>
      </c>
      <c r="M22" s="129">
        <v>0</v>
      </c>
      <c r="N22" s="129">
        <v>0</v>
      </c>
      <c r="O22" s="130">
        <v>0</v>
      </c>
      <c r="P22" s="130">
        <v>0</v>
      </c>
      <c r="Q22" s="130">
        <v>0</v>
      </c>
      <c r="R22" s="130">
        <v>0</v>
      </c>
      <c r="S22" s="130">
        <v>0</v>
      </c>
      <c r="T22" s="130">
        <v>20</v>
      </c>
      <c r="U22" s="130">
        <v>0</v>
      </c>
      <c r="V22" s="130">
        <v>0</v>
      </c>
      <c r="W22" s="130">
        <v>0</v>
      </c>
      <c r="X22" s="130">
        <v>0</v>
      </c>
      <c r="Y22" s="130">
        <v>0</v>
      </c>
      <c r="Z22" s="130">
        <v>0</v>
      </c>
      <c r="AA22" s="130">
        <v>0</v>
      </c>
      <c r="AB22" s="130">
        <v>0</v>
      </c>
      <c r="AC22" s="130">
        <v>0</v>
      </c>
      <c r="AD22" s="130">
        <v>0</v>
      </c>
      <c r="AE22" s="130">
        <v>0</v>
      </c>
      <c r="AF22" s="130">
        <v>0</v>
      </c>
      <c r="AG22" s="130">
        <v>0</v>
      </c>
      <c r="AH22" s="130">
        <v>0</v>
      </c>
      <c r="AI22" s="130">
        <v>0</v>
      </c>
      <c r="AJ22" s="130">
        <v>0</v>
      </c>
      <c r="AK22" s="130">
        <v>0</v>
      </c>
      <c r="AL22" s="130">
        <v>0</v>
      </c>
      <c r="AM22" s="130">
        <v>0</v>
      </c>
      <c r="AN22" s="130">
        <v>20</v>
      </c>
      <c r="AO22" s="130">
        <v>0</v>
      </c>
      <c r="AP22" s="130">
        <v>0</v>
      </c>
      <c r="AQ22" s="130">
        <v>0</v>
      </c>
      <c r="AR22" s="130">
        <v>0</v>
      </c>
      <c r="AS22" s="130">
        <v>0</v>
      </c>
      <c r="AT22" s="130">
        <v>0</v>
      </c>
      <c r="AU22" s="130">
        <v>0</v>
      </c>
      <c r="AV22" s="130">
        <f t="shared" si="1"/>
        <v>421.12</v>
      </c>
      <c r="AW22" s="130">
        <v>0</v>
      </c>
      <c r="AX22" s="130">
        <v>0</v>
      </c>
      <c r="AY22" s="130">
        <v>0</v>
      </c>
      <c r="AZ22" s="130">
        <v>0</v>
      </c>
      <c r="BA22" s="130">
        <v>421.12</v>
      </c>
      <c r="BB22" s="130">
        <v>0</v>
      </c>
      <c r="BC22" s="130">
        <v>0</v>
      </c>
      <c r="BD22" s="130">
        <v>0</v>
      </c>
      <c r="BE22" s="130">
        <v>0</v>
      </c>
      <c r="BF22" s="130">
        <v>0</v>
      </c>
      <c r="BG22" s="130">
        <v>0</v>
      </c>
      <c r="BH22" s="130">
        <v>0</v>
      </c>
      <c r="BI22" s="130">
        <v>0</v>
      </c>
      <c r="BJ22" s="130">
        <v>0</v>
      </c>
      <c r="BK22" s="130">
        <v>0</v>
      </c>
      <c r="BL22" s="130">
        <v>0</v>
      </c>
      <c r="BM22" s="130">
        <v>0</v>
      </c>
      <c r="BN22" s="130">
        <v>0</v>
      </c>
      <c r="BO22" s="130">
        <v>0</v>
      </c>
      <c r="BP22" s="130">
        <v>0</v>
      </c>
      <c r="BQ22" s="130">
        <v>0</v>
      </c>
      <c r="BR22" s="130">
        <v>0</v>
      </c>
      <c r="BS22" s="130">
        <v>0</v>
      </c>
      <c r="BT22" s="130">
        <v>0</v>
      </c>
      <c r="BU22" s="130">
        <v>0</v>
      </c>
      <c r="BV22" s="130">
        <v>0</v>
      </c>
      <c r="BW22" s="130">
        <v>0</v>
      </c>
      <c r="BX22" s="130">
        <v>0</v>
      </c>
      <c r="BY22" s="130">
        <v>0</v>
      </c>
      <c r="BZ22" s="130">
        <v>0</v>
      </c>
      <c r="CA22" s="130">
        <v>0</v>
      </c>
      <c r="CB22" s="130">
        <v>0</v>
      </c>
      <c r="CC22" s="130">
        <v>0</v>
      </c>
      <c r="CD22" s="130">
        <v>0</v>
      </c>
      <c r="CE22" s="130">
        <v>0</v>
      </c>
      <c r="CF22" s="130">
        <v>0</v>
      </c>
      <c r="CG22" s="130">
        <v>0</v>
      </c>
      <c r="CH22" s="130">
        <v>0</v>
      </c>
      <c r="CI22" s="130">
        <v>0</v>
      </c>
      <c r="CJ22" s="130">
        <v>0</v>
      </c>
      <c r="CK22" s="130">
        <v>0</v>
      </c>
      <c r="CL22" s="130">
        <v>0</v>
      </c>
      <c r="CM22" s="130">
        <v>0</v>
      </c>
      <c r="CN22" s="130">
        <v>0</v>
      </c>
      <c r="CO22" s="130">
        <v>0</v>
      </c>
      <c r="CP22" s="130">
        <v>0</v>
      </c>
      <c r="CQ22" s="130">
        <v>0</v>
      </c>
      <c r="CR22" s="130">
        <v>0</v>
      </c>
      <c r="CS22" s="130">
        <v>0</v>
      </c>
      <c r="CT22" s="130">
        <v>0</v>
      </c>
      <c r="CU22" s="130">
        <v>0</v>
      </c>
      <c r="CV22" s="130">
        <v>0</v>
      </c>
      <c r="CW22" s="130">
        <v>0</v>
      </c>
      <c r="CX22" s="130">
        <v>0</v>
      </c>
      <c r="CY22" s="130">
        <v>0</v>
      </c>
      <c r="CZ22" s="130">
        <v>0</v>
      </c>
      <c r="DA22" s="130">
        <v>0</v>
      </c>
      <c r="DB22" s="130">
        <v>0</v>
      </c>
      <c r="DC22" s="130">
        <v>0</v>
      </c>
      <c r="DD22" s="130">
        <v>0</v>
      </c>
      <c r="DE22" s="130">
        <v>0</v>
      </c>
      <c r="DF22" s="130">
        <v>0</v>
      </c>
      <c r="DG22" s="130">
        <v>0</v>
      </c>
      <c r="DH22" s="130">
        <v>0</v>
      </c>
      <c r="DI22" s="130">
        <v>0</v>
      </c>
    </row>
    <row r="23" spans="1:113" ht="19.5" customHeight="1">
      <c r="A23" s="90" t="s">
        <v>38</v>
      </c>
      <c r="B23" s="90" t="s">
        <v>38</v>
      </c>
      <c r="C23" s="90" t="s">
        <v>38</v>
      </c>
      <c r="D23" s="90" t="s">
        <v>345</v>
      </c>
      <c r="E23" s="129">
        <f t="shared" si="0"/>
        <v>61</v>
      </c>
      <c r="F23" s="129">
        <v>0</v>
      </c>
      <c r="G23" s="129">
        <v>0</v>
      </c>
      <c r="H23" s="129">
        <v>0</v>
      </c>
      <c r="I23" s="129">
        <v>0</v>
      </c>
      <c r="J23" s="129">
        <v>0</v>
      </c>
      <c r="K23" s="129">
        <v>0</v>
      </c>
      <c r="L23" s="129">
        <v>0</v>
      </c>
      <c r="M23" s="129">
        <v>0</v>
      </c>
      <c r="N23" s="129">
        <v>0</v>
      </c>
      <c r="O23" s="130">
        <v>0</v>
      </c>
      <c r="P23" s="130">
        <v>0</v>
      </c>
      <c r="Q23" s="130">
        <v>0</v>
      </c>
      <c r="R23" s="130">
        <v>0</v>
      </c>
      <c r="S23" s="130">
        <v>0</v>
      </c>
      <c r="T23" s="130">
        <v>43</v>
      </c>
      <c r="U23" s="130">
        <v>0</v>
      </c>
      <c r="V23" s="130">
        <v>0</v>
      </c>
      <c r="W23" s="130">
        <v>0</v>
      </c>
      <c r="X23" s="130">
        <v>0</v>
      </c>
      <c r="Y23" s="130">
        <v>0</v>
      </c>
      <c r="Z23" s="130">
        <v>0</v>
      </c>
      <c r="AA23" s="130">
        <v>0</v>
      </c>
      <c r="AB23" s="130">
        <v>0</v>
      </c>
      <c r="AC23" s="130">
        <v>0</v>
      </c>
      <c r="AD23" s="130">
        <v>0</v>
      </c>
      <c r="AE23" s="130">
        <v>0</v>
      </c>
      <c r="AF23" s="130">
        <v>0</v>
      </c>
      <c r="AG23" s="130">
        <v>0</v>
      </c>
      <c r="AH23" s="130">
        <v>0</v>
      </c>
      <c r="AI23" s="130">
        <v>0</v>
      </c>
      <c r="AJ23" s="130">
        <v>0</v>
      </c>
      <c r="AK23" s="130">
        <v>0</v>
      </c>
      <c r="AL23" s="130">
        <v>0</v>
      </c>
      <c r="AM23" s="130">
        <v>0</v>
      </c>
      <c r="AN23" s="130">
        <v>0</v>
      </c>
      <c r="AO23" s="130">
        <v>0</v>
      </c>
      <c r="AP23" s="130">
        <v>0</v>
      </c>
      <c r="AQ23" s="130">
        <v>0</v>
      </c>
      <c r="AR23" s="130">
        <v>0</v>
      </c>
      <c r="AS23" s="130">
        <v>0</v>
      </c>
      <c r="AT23" s="130">
        <v>0</v>
      </c>
      <c r="AU23" s="130">
        <v>43</v>
      </c>
      <c r="AV23" s="130">
        <f t="shared" si="1"/>
        <v>18</v>
      </c>
      <c r="AW23" s="130">
        <v>0</v>
      </c>
      <c r="AX23" s="130">
        <v>0</v>
      </c>
      <c r="AY23" s="130"/>
      <c r="AZ23" s="130">
        <v>0</v>
      </c>
      <c r="BA23" s="130">
        <v>0</v>
      </c>
      <c r="BB23" s="130">
        <v>0</v>
      </c>
      <c r="BC23" s="130">
        <v>0</v>
      </c>
      <c r="BD23" s="130">
        <v>0</v>
      </c>
      <c r="BE23" s="130">
        <v>0</v>
      </c>
      <c r="BF23" s="130">
        <v>0</v>
      </c>
      <c r="BG23" s="130">
        <v>18</v>
      </c>
      <c r="BH23" s="130">
        <v>0</v>
      </c>
      <c r="BI23" s="130">
        <v>0</v>
      </c>
      <c r="BJ23" s="130">
        <v>0</v>
      </c>
      <c r="BK23" s="130">
        <v>0</v>
      </c>
      <c r="BL23" s="130">
        <v>0</v>
      </c>
      <c r="BM23" s="130">
        <v>0</v>
      </c>
      <c r="BN23" s="130">
        <v>0</v>
      </c>
      <c r="BO23" s="130">
        <v>0</v>
      </c>
      <c r="BP23" s="130">
        <v>0</v>
      </c>
      <c r="BQ23" s="130">
        <v>0</v>
      </c>
      <c r="BR23" s="130">
        <v>0</v>
      </c>
      <c r="BS23" s="130">
        <v>0</v>
      </c>
      <c r="BT23" s="130">
        <v>0</v>
      </c>
      <c r="BU23" s="130">
        <v>0</v>
      </c>
      <c r="BV23" s="130">
        <v>0</v>
      </c>
      <c r="BW23" s="130">
        <v>0</v>
      </c>
      <c r="BX23" s="130">
        <v>0</v>
      </c>
      <c r="BY23" s="130">
        <v>0</v>
      </c>
      <c r="BZ23" s="130">
        <v>0</v>
      </c>
      <c r="CA23" s="130">
        <v>0</v>
      </c>
      <c r="CB23" s="130">
        <v>0</v>
      </c>
      <c r="CC23" s="130">
        <v>0</v>
      </c>
      <c r="CD23" s="130">
        <v>0</v>
      </c>
      <c r="CE23" s="130">
        <v>0</v>
      </c>
      <c r="CF23" s="130">
        <v>0</v>
      </c>
      <c r="CG23" s="130">
        <v>0</v>
      </c>
      <c r="CH23" s="130">
        <v>0</v>
      </c>
      <c r="CI23" s="130">
        <v>0</v>
      </c>
      <c r="CJ23" s="130">
        <v>0</v>
      </c>
      <c r="CK23" s="130">
        <v>0</v>
      </c>
      <c r="CL23" s="130">
        <v>0</v>
      </c>
      <c r="CM23" s="130">
        <v>0</v>
      </c>
      <c r="CN23" s="130">
        <v>0</v>
      </c>
      <c r="CO23" s="130">
        <v>0</v>
      </c>
      <c r="CP23" s="130">
        <v>0</v>
      </c>
      <c r="CQ23" s="130">
        <v>0</v>
      </c>
      <c r="CR23" s="130">
        <v>0</v>
      </c>
      <c r="CS23" s="130">
        <v>0</v>
      </c>
      <c r="CT23" s="130">
        <v>0</v>
      </c>
      <c r="CU23" s="130">
        <v>0</v>
      </c>
      <c r="CV23" s="130">
        <v>0</v>
      </c>
      <c r="CW23" s="130">
        <v>0</v>
      </c>
      <c r="CX23" s="130">
        <v>0</v>
      </c>
      <c r="CY23" s="130">
        <v>0</v>
      </c>
      <c r="CZ23" s="130">
        <v>0</v>
      </c>
      <c r="DA23" s="130">
        <v>0</v>
      </c>
      <c r="DB23" s="130">
        <v>0</v>
      </c>
      <c r="DC23" s="130">
        <v>0</v>
      </c>
      <c r="DD23" s="130">
        <v>0</v>
      </c>
      <c r="DE23" s="130">
        <v>0</v>
      </c>
      <c r="DF23" s="130">
        <v>0</v>
      </c>
      <c r="DG23" s="130">
        <v>0</v>
      </c>
      <c r="DH23" s="130">
        <v>0</v>
      </c>
      <c r="DI23" s="130">
        <v>0</v>
      </c>
    </row>
    <row r="24" spans="1:113" ht="19.5" customHeight="1">
      <c r="A24" s="90" t="s">
        <v>92</v>
      </c>
      <c r="B24" s="90" t="s">
        <v>113</v>
      </c>
      <c r="C24" s="90" t="s">
        <v>85</v>
      </c>
      <c r="D24" s="90" t="s">
        <v>139</v>
      </c>
      <c r="E24" s="129">
        <f t="shared" si="0"/>
        <v>18</v>
      </c>
      <c r="F24" s="129">
        <v>0</v>
      </c>
      <c r="G24" s="129">
        <v>0</v>
      </c>
      <c r="H24" s="129">
        <v>0</v>
      </c>
      <c r="I24" s="129">
        <v>0</v>
      </c>
      <c r="J24" s="129">
        <v>0</v>
      </c>
      <c r="K24" s="129">
        <v>0</v>
      </c>
      <c r="L24" s="129">
        <v>0</v>
      </c>
      <c r="M24" s="129">
        <v>0</v>
      </c>
      <c r="N24" s="129">
        <v>0</v>
      </c>
      <c r="O24" s="130">
        <v>0</v>
      </c>
      <c r="P24" s="130">
        <v>0</v>
      </c>
      <c r="Q24" s="130">
        <v>0</v>
      </c>
      <c r="R24" s="130">
        <v>0</v>
      </c>
      <c r="S24" s="130">
        <v>0</v>
      </c>
      <c r="T24" s="130">
        <v>0</v>
      </c>
      <c r="U24" s="130">
        <v>0</v>
      </c>
      <c r="V24" s="130">
        <v>0</v>
      </c>
      <c r="W24" s="130">
        <v>0</v>
      </c>
      <c r="X24" s="130">
        <v>0</v>
      </c>
      <c r="Y24" s="130">
        <v>0</v>
      </c>
      <c r="Z24" s="130">
        <v>0</v>
      </c>
      <c r="AA24" s="130">
        <v>0</v>
      </c>
      <c r="AB24" s="130">
        <v>0</v>
      </c>
      <c r="AC24" s="130">
        <v>0</v>
      </c>
      <c r="AD24" s="130">
        <v>0</v>
      </c>
      <c r="AE24" s="130">
        <v>0</v>
      </c>
      <c r="AF24" s="130">
        <v>0</v>
      </c>
      <c r="AG24" s="130">
        <v>0</v>
      </c>
      <c r="AH24" s="130">
        <v>0</v>
      </c>
      <c r="AI24" s="130">
        <v>0</v>
      </c>
      <c r="AJ24" s="130">
        <v>0</v>
      </c>
      <c r="AK24" s="130">
        <v>0</v>
      </c>
      <c r="AL24" s="130">
        <v>0</v>
      </c>
      <c r="AM24" s="130">
        <v>0</v>
      </c>
      <c r="AN24" s="130">
        <v>0</v>
      </c>
      <c r="AO24" s="130">
        <v>0</v>
      </c>
      <c r="AP24" s="130">
        <v>0</v>
      </c>
      <c r="AQ24" s="130">
        <v>0</v>
      </c>
      <c r="AR24" s="130">
        <v>0</v>
      </c>
      <c r="AS24" s="130">
        <v>0</v>
      </c>
      <c r="AT24" s="130">
        <v>0</v>
      </c>
      <c r="AU24" s="130">
        <v>0</v>
      </c>
      <c r="AV24" s="130">
        <f t="shared" si="1"/>
        <v>18</v>
      </c>
      <c r="AW24" s="130">
        <v>0</v>
      </c>
      <c r="AX24" s="130">
        <v>0</v>
      </c>
      <c r="AY24" s="130">
        <v>0</v>
      </c>
      <c r="AZ24" s="130">
        <v>0</v>
      </c>
      <c r="BA24" s="130">
        <v>0</v>
      </c>
      <c r="BB24" s="130">
        <v>0</v>
      </c>
      <c r="BC24" s="130">
        <v>0</v>
      </c>
      <c r="BD24" s="130">
        <v>0</v>
      </c>
      <c r="BE24" s="130">
        <v>0</v>
      </c>
      <c r="BF24" s="130">
        <v>0</v>
      </c>
      <c r="BG24" s="130">
        <v>18</v>
      </c>
      <c r="BH24" s="130">
        <v>0</v>
      </c>
      <c r="BI24" s="130">
        <v>0</v>
      </c>
      <c r="BJ24" s="130">
        <v>0</v>
      </c>
      <c r="BK24" s="130">
        <v>0</v>
      </c>
      <c r="BL24" s="130">
        <v>0</v>
      </c>
      <c r="BM24" s="130">
        <v>0</v>
      </c>
      <c r="BN24" s="130">
        <v>0</v>
      </c>
      <c r="BO24" s="130">
        <v>0</v>
      </c>
      <c r="BP24" s="130">
        <v>0</v>
      </c>
      <c r="BQ24" s="130">
        <v>0</v>
      </c>
      <c r="BR24" s="130">
        <v>0</v>
      </c>
      <c r="BS24" s="130">
        <v>0</v>
      </c>
      <c r="BT24" s="130">
        <v>0</v>
      </c>
      <c r="BU24" s="130">
        <v>0</v>
      </c>
      <c r="BV24" s="130">
        <v>0</v>
      </c>
      <c r="BW24" s="130">
        <v>0</v>
      </c>
      <c r="BX24" s="130">
        <v>0</v>
      </c>
      <c r="BY24" s="130">
        <v>0</v>
      </c>
      <c r="BZ24" s="130">
        <v>0</v>
      </c>
      <c r="CA24" s="130">
        <v>0</v>
      </c>
      <c r="CB24" s="130">
        <v>0</v>
      </c>
      <c r="CC24" s="130">
        <v>0</v>
      </c>
      <c r="CD24" s="130">
        <v>0</v>
      </c>
      <c r="CE24" s="130">
        <v>0</v>
      </c>
      <c r="CF24" s="130">
        <v>0</v>
      </c>
      <c r="CG24" s="130">
        <v>0</v>
      </c>
      <c r="CH24" s="130">
        <v>0</v>
      </c>
      <c r="CI24" s="130">
        <v>0</v>
      </c>
      <c r="CJ24" s="130">
        <v>0</v>
      </c>
      <c r="CK24" s="130">
        <v>0</v>
      </c>
      <c r="CL24" s="130">
        <v>0</v>
      </c>
      <c r="CM24" s="130">
        <v>0</v>
      </c>
      <c r="CN24" s="130">
        <v>0</v>
      </c>
      <c r="CO24" s="130">
        <v>0</v>
      </c>
      <c r="CP24" s="130">
        <v>0</v>
      </c>
      <c r="CQ24" s="130">
        <v>0</v>
      </c>
      <c r="CR24" s="130">
        <v>0</v>
      </c>
      <c r="CS24" s="130">
        <v>0</v>
      </c>
      <c r="CT24" s="130">
        <v>0</v>
      </c>
      <c r="CU24" s="130">
        <v>0</v>
      </c>
      <c r="CV24" s="130">
        <v>0</v>
      </c>
      <c r="CW24" s="130">
        <v>0</v>
      </c>
      <c r="CX24" s="130">
        <v>0</v>
      </c>
      <c r="CY24" s="130">
        <v>0</v>
      </c>
      <c r="CZ24" s="130">
        <v>0</v>
      </c>
      <c r="DA24" s="130">
        <v>0</v>
      </c>
      <c r="DB24" s="130">
        <v>0</v>
      </c>
      <c r="DC24" s="130">
        <v>0</v>
      </c>
      <c r="DD24" s="130">
        <v>0</v>
      </c>
      <c r="DE24" s="130">
        <v>0</v>
      </c>
      <c r="DF24" s="130">
        <v>0</v>
      </c>
      <c r="DG24" s="130">
        <v>0</v>
      </c>
      <c r="DH24" s="130">
        <v>0</v>
      </c>
      <c r="DI24" s="130">
        <v>0</v>
      </c>
    </row>
    <row r="25" spans="1:113" ht="19.5" customHeight="1">
      <c r="A25" s="90" t="s">
        <v>92</v>
      </c>
      <c r="B25" s="90" t="s">
        <v>113</v>
      </c>
      <c r="C25" s="90" t="s">
        <v>90</v>
      </c>
      <c r="D25" s="90" t="s">
        <v>131</v>
      </c>
      <c r="E25" s="129">
        <f t="shared" si="0"/>
        <v>43</v>
      </c>
      <c r="F25" s="129">
        <v>0</v>
      </c>
      <c r="G25" s="129">
        <v>0</v>
      </c>
      <c r="H25" s="129">
        <v>0</v>
      </c>
      <c r="I25" s="129">
        <v>0</v>
      </c>
      <c r="J25" s="129">
        <v>0</v>
      </c>
      <c r="K25" s="129">
        <v>0</v>
      </c>
      <c r="L25" s="129">
        <v>0</v>
      </c>
      <c r="M25" s="129">
        <v>0</v>
      </c>
      <c r="N25" s="129">
        <v>0</v>
      </c>
      <c r="O25" s="130">
        <v>0</v>
      </c>
      <c r="P25" s="130">
        <v>0</v>
      </c>
      <c r="Q25" s="130">
        <v>0</v>
      </c>
      <c r="R25" s="130">
        <v>0</v>
      </c>
      <c r="S25" s="130">
        <v>0</v>
      </c>
      <c r="T25" s="130">
        <v>43</v>
      </c>
      <c r="U25" s="130">
        <v>0</v>
      </c>
      <c r="V25" s="130">
        <v>0</v>
      </c>
      <c r="W25" s="130">
        <v>0</v>
      </c>
      <c r="X25" s="130">
        <v>0</v>
      </c>
      <c r="Y25" s="130">
        <v>0</v>
      </c>
      <c r="Z25" s="130">
        <v>0</v>
      </c>
      <c r="AA25" s="130">
        <v>0</v>
      </c>
      <c r="AB25" s="130">
        <v>0</v>
      </c>
      <c r="AC25" s="130">
        <v>0</v>
      </c>
      <c r="AD25" s="130">
        <v>0</v>
      </c>
      <c r="AE25" s="130">
        <v>0</v>
      </c>
      <c r="AF25" s="130">
        <v>0</v>
      </c>
      <c r="AG25" s="130">
        <v>0</v>
      </c>
      <c r="AH25" s="130">
        <v>0</v>
      </c>
      <c r="AI25" s="130">
        <v>0</v>
      </c>
      <c r="AJ25" s="130">
        <v>0</v>
      </c>
      <c r="AK25" s="130">
        <v>0</v>
      </c>
      <c r="AL25" s="130">
        <v>0</v>
      </c>
      <c r="AM25" s="130">
        <v>0</v>
      </c>
      <c r="AN25" s="130">
        <v>0</v>
      </c>
      <c r="AO25" s="130">
        <v>0</v>
      </c>
      <c r="AP25" s="130">
        <v>0</v>
      </c>
      <c r="AQ25" s="130">
        <v>0</v>
      </c>
      <c r="AR25" s="130">
        <v>0</v>
      </c>
      <c r="AS25" s="130">
        <v>0</v>
      </c>
      <c r="AT25" s="130">
        <v>0</v>
      </c>
      <c r="AU25" s="130">
        <v>43</v>
      </c>
      <c r="AV25" s="130">
        <f t="shared" si="1"/>
        <v>0</v>
      </c>
      <c r="AW25" s="130">
        <v>0</v>
      </c>
      <c r="AX25" s="130">
        <v>0</v>
      </c>
      <c r="AY25" s="130">
        <v>0</v>
      </c>
      <c r="AZ25" s="130">
        <v>0</v>
      </c>
      <c r="BA25" s="130">
        <v>0</v>
      </c>
      <c r="BB25" s="130">
        <v>0</v>
      </c>
      <c r="BC25" s="130">
        <v>0</v>
      </c>
      <c r="BD25" s="130">
        <v>0</v>
      </c>
      <c r="BE25" s="130">
        <v>0</v>
      </c>
      <c r="BF25" s="130">
        <v>0</v>
      </c>
      <c r="BG25" s="130">
        <v>0</v>
      </c>
      <c r="BH25" s="130">
        <v>0</v>
      </c>
      <c r="BI25" s="130">
        <v>0</v>
      </c>
      <c r="BJ25" s="130">
        <v>0</v>
      </c>
      <c r="BK25" s="130">
        <v>0</v>
      </c>
      <c r="BL25" s="130">
        <v>0</v>
      </c>
      <c r="BM25" s="130">
        <v>0</v>
      </c>
      <c r="BN25" s="130">
        <v>0</v>
      </c>
      <c r="BO25" s="130">
        <v>0</v>
      </c>
      <c r="BP25" s="130">
        <v>0</v>
      </c>
      <c r="BQ25" s="130">
        <v>0</v>
      </c>
      <c r="BR25" s="130">
        <v>0</v>
      </c>
      <c r="BS25" s="130">
        <v>0</v>
      </c>
      <c r="BT25" s="130">
        <v>0</v>
      </c>
      <c r="BU25" s="130">
        <v>0</v>
      </c>
      <c r="BV25" s="130">
        <v>0</v>
      </c>
      <c r="BW25" s="130">
        <v>0</v>
      </c>
      <c r="BX25" s="130">
        <v>0</v>
      </c>
      <c r="BY25" s="130">
        <v>0</v>
      </c>
      <c r="BZ25" s="130">
        <v>0</v>
      </c>
      <c r="CA25" s="130">
        <v>0</v>
      </c>
      <c r="CB25" s="130">
        <v>0</v>
      </c>
      <c r="CC25" s="130">
        <v>0</v>
      </c>
      <c r="CD25" s="130">
        <v>0</v>
      </c>
      <c r="CE25" s="130">
        <v>0</v>
      </c>
      <c r="CF25" s="130">
        <v>0</v>
      </c>
      <c r="CG25" s="130">
        <v>0</v>
      </c>
      <c r="CH25" s="130">
        <v>0</v>
      </c>
      <c r="CI25" s="130">
        <v>0</v>
      </c>
      <c r="CJ25" s="130">
        <v>0</v>
      </c>
      <c r="CK25" s="130">
        <v>0</v>
      </c>
      <c r="CL25" s="130">
        <v>0</v>
      </c>
      <c r="CM25" s="130">
        <v>0</v>
      </c>
      <c r="CN25" s="130">
        <v>0</v>
      </c>
      <c r="CO25" s="130">
        <v>0</v>
      </c>
      <c r="CP25" s="130">
        <v>0</v>
      </c>
      <c r="CQ25" s="130">
        <v>0</v>
      </c>
      <c r="CR25" s="130">
        <v>0</v>
      </c>
      <c r="CS25" s="130">
        <v>0</v>
      </c>
      <c r="CT25" s="130">
        <v>0</v>
      </c>
      <c r="CU25" s="130">
        <v>0</v>
      </c>
      <c r="CV25" s="130">
        <v>0</v>
      </c>
      <c r="CW25" s="130">
        <v>0</v>
      </c>
      <c r="CX25" s="130">
        <v>0</v>
      </c>
      <c r="CY25" s="130">
        <v>0</v>
      </c>
      <c r="CZ25" s="130">
        <v>0</v>
      </c>
      <c r="DA25" s="130">
        <v>0</v>
      </c>
      <c r="DB25" s="130">
        <v>0</v>
      </c>
      <c r="DC25" s="130">
        <v>0</v>
      </c>
      <c r="DD25" s="130">
        <v>0</v>
      </c>
      <c r="DE25" s="130">
        <v>0</v>
      </c>
      <c r="DF25" s="130">
        <v>0</v>
      </c>
      <c r="DG25" s="130">
        <v>0</v>
      </c>
      <c r="DH25" s="130">
        <v>0</v>
      </c>
      <c r="DI25" s="130">
        <v>0</v>
      </c>
    </row>
    <row r="26" spans="1:113" ht="19.5" customHeight="1">
      <c r="A26" s="90" t="s">
        <v>38</v>
      </c>
      <c r="B26" s="90" t="s">
        <v>38</v>
      </c>
      <c r="C26" s="90" t="s">
        <v>38</v>
      </c>
      <c r="D26" s="90" t="s">
        <v>346</v>
      </c>
      <c r="E26" s="129">
        <f aca="true" t="shared" si="3" ref="E26:E43">SUM(F26,T26,AV26,BH26,BM26,BZ26,CR26,CU26,DA26,DD26)</f>
        <v>4057.16</v>
      </c>
      <c r="F26" s="129">
        <v>1004.67</v>
      </c>
      <c r="G26" s="129">
        <v>556.95</v>
      </c>
      <c r="H26" s="129">
        <v>285.33</v>
      </c>
      <c r="I26" s="129">
        <v>27.51</v>
      </c>
      <c r="J26" s="129">
        <v>0</v>
      </c>
      <c r="K26" s="129">
        <v>118.67</v>
      </c>
      <c r="L26" s="129">
        <v>0</v>
      </c>
      <c r="M26" s="129">
        <v>0</v>
      </c>
      <c r="N26" s="129">
        <v>0</v>
      </c>
      <c r="O26" s="130">
        <v>0</v>
      </c>
      <c r="P26" s="130">
        <v>7.52</v>
      </c>
      <c r="Q26" s="130">
        <v>0</v>
      </c>
      <c r="R26" s="130">
        <v>0</v>
      </c>
      <c r="S26" s="130">
        <v>8.69</v>
      </c>
      <c r="T26" s="130">
        <v>1810.23</v>
      </c>
      <c r="U26" s="130">
        <v>29.75</v>
      </c>
      <c r="V26" s="130">
        <v>27.99</v>
      </c>
      <c r="W26" s="130">
        <v>0</v>
      </c>
      <c r="X26" s="130">
        <v>0</v>
      </c>
      <c r="Y26" s="130">
        <v>8</v>
      </c>
      <c r="Z26" s="130">
        <v>27</v>
      </c>
      <c r="AA26" s="130">
        <v>7.5</v>
      </c>
      <c r="AB26" s="130">
        <v>5.4</v>
      </c>
      <c r="AC26" s="130">
        <v>142.34</v>
      </c>
      <c r="AD26" s="130">
        <v>182.42</v>
      </c>
      <c r="AE26" s="130">
        <v>0</v>
      </c>
      <c r="AF26" s="130">
        <v>105.21</v>
      </c>
      <c r="AG26" s="130">
        <v>25.5</v>
      </c>
      <c r="AH26" s="130">
        <v>68</v>
      </c>
      <c r="AI26" s="130">
        <v>0</v>
      </c>
      <c r="AJ26" s="130">
        <v>21.24</v>
      </c>
      <c r="AK26" s="130">
        <v>0</v>
      </c>
      <c r="AL26" s="130">
        <v>0</v>
      </c>
      <c r="AM26" s="130">
        <v>0</v>
      </c>
      <c r="AN26" s="130">
        <v>347.1</v>
      </c>
      <c r="AO26" s="130">
        <v>435.72</v>
      </c>
      <c r="AP26" s="130">
        <v>22.02</v>
      </c>
      <c r="AQ26" s="130">
        <v>15.51</v>
      </c>
      <c r="AR26" s="130">
        <v>45.5</v>
      </c>
      <c r="AS26" s="130">
        <v>102.54</v>
      </c>
      <c r="AT26" s="130">
        <v>0</v>
      </c>
      <c r="AU26" s="130">
        <v>191.49</v>
      </c>
      <c r="AV26" s="130">
        <f aca="true" t="shared" si="4" ref="AV26:AV43">SUM(AW26:BG26)</f>
        <v>750.27</v>
      </c>
      <c r="AW26" s="130">
        <v>0</v>
      </c>
      <c r="AX26" s="130">
        <v>0</v>
      </c>
      <c r="AY26" s="130">
        <v>0</v>
      </c>
      <c r="AZ26" s="130">
        <v>0</v>
      </c>
      <c r="BA26" s="130">
        <v>0</v>
      </c>
      <c r="BB26" s="130">
        <v>0</v>
      </c>
      <c r="BC26" s="130">
        <v>0</v>
      </c>
      <c r="BD26" s="130">
        <v>0</v>
      </c>
      <c r="BE26" s="130">
        <v>0.27</v>
      </c>
      <c r="BF26" s="130">
        <v>0</v>
      </c>
      <c r="BG26" s="130">
        <v>750</v>
      </c>
      <c r="BH26" s="130">
        <v>0</v>
      </c>
      <c r="BI26" s="130">
        <v>0</v>
      </c>
      <c r="BJ26" s="130">
        <v>0</v>
      </c>
      <c r="BK26" s="130">
        <v>0</v>
      </c>
      <c r="BL26" s="130">
        <v>0</v>
      </c>
      <c r="BM26" s="130">
        <v>0</v>
      </c>
      <c r="BN26" s="130">
        <v>0</v>
      </c>
      <c r="BO26" s="130">
        <v>0</v>
      </c>
      <c r="BP26" s="130">
        <v>0</v>
      </c>
      <c r="BQ26" s="130">
        <v>0</v>
      </c>
      <c r="BR26" s="130">
        <v>0</v>
      </c>
      <c r="BS26" s="130">
        <v>0</v>
      </c>
      <c r="BT26" s="130">
        <v>0</v>
      </c>
      <c r="BU26" s="130">
        <v>0</v>
      </c>
      <c r="BV26" s="130">
        <v>0</v>
      </c>
      <c r="BW26" s="130">
        <v>0</v>
      </c>
      <c r="BX26" s="130">
        <v>0</v>
      </c>
      <c r="BY26" s="130">
        <v>0</v>
      </c>
      <c r="BZ26" s="130">
        <v>350.99</v>
      </c>
      <c r="CA26" s="130">
        <v>0</v>
      </c>
      <c r="CB26" s="130">
        <v>173.9</v>
      </c>
      <c r="CC26" s="130">
        <v>0</v>
      </c>
      <c r="CD26" s="130">
        <v>0</v>
      </c>
      <c r="CE26" s="130">
        <v>0</v>
      </c>
      <c r="CF26" s="130">
        <v>177.09</v>
      </c>
      <c r="CG26" s="130">
        <v>0</v>
      </c>
      <c r="CH26" s="130">
        <v>0</v>
      </c>
      <c r="CI26" s="130">
        <v>0</v>
      </c>
      <c r="CJ26" s="130">
        <v>0</v>
      </c>
      <c r="CK26" s="130">
        <v>0</v>
      </c>
      <c r="CL26" s="130">
        <v>0</v>
      </c>
      <c r="CM26" s="130">
        <v>0</v>
      </c>
      <c r="CN26" s="130">
        <v>0</v>
      </c>
      <c r="CO26" s="130">
        <v>0</v>
      </c>
      <c r="CP26" s="130">
        <v>0</v>
      </c>
      <c r="CQ26" s="130">
        <v>0</v>
      </c>
      <c r="CR26" s="130">
        <v>0</v>
      </c>
      <c r="CS26" s="130">
        <v>0</v>
      </c>
      <c r="CT26" s="130">
        <v>0</v>
      </c>
      <c r="CU26" s="130">
        <v>0</v>
      </c>
      <c r="CV26" s="130">
        <v>0</v>
      </c>
      <c r="CW26" s="130">
        <v>0</v>
      </c>
      <c r="CX26" s="130">
        <v>0</v>
      </c>
      <c r="CY26" s="130">
        <v>0</v>
      </c>
      <c r="CZ26" s="130">
        <v>0</v>
      </c>
      <c r="DA26" s="130">
        <v>0</v>
      </c>
      <c r="DB26" s="130">
        <v>0</v>
      </c>
      <c r="DC26" s="130">
        <v>0</v>
      </c>
      <c r="DD26" s="130">
        <v>141</v>
      </c>
      <c r="DE26" s="130">
        <v>0</v>
      </c>
      <c r="DF26" s="130">
        <v>0</v>
      </c>
      <c r="DG26" s="130">
        <v>0</v>
      </c>
      <c r="DH26" s="130">
        <v>0</v>
      </c>
      <c r="DI26" s="130">
        <v>141</v>
      </c>
    </row>
    <row r="27" spans="1:113" ht="19.5" customHeight="1">
      <c r="A27" s="90" t="s">
        <v>92</v>
      </c>
      <c r="B27" s="90" t="s">
        <v>95</v>
      </c>
      <c r="C27" s="90" t="s">
        <v>84</v>
      </c>
      <c r="D27" s="90" t="s">
        <v>96</v>
      </c>
      <c r="E27" s="129">
        <f t="shared" si="3"/>
        <v>1287.45</v>
      </c>
      <c r="F27" s="129">
        <v>646.12</v>
      </c>
      <c r="G27" s="129">
        <v>330.17</v>
      </c>
      <c r="H27" s="129">
        <v>279.75</v>
      </c>
      <c r="I27" s="129">
        <v>27.51</v>
      </c>
      <c r="J27" s="129">
        <v>0</v>
      </c>
      <c r="K27" s="129">
        <v>0</v>
      </c>
      <c r="L27" s="129">
        <v>0</v>
      </c>
      <c r="M27" s="129">
        <v>0</v>
      </c>
      <c r="N27" s="129">
        <v>0</v>
      </c>
      <c r="O27" s="130">
        <v>0</v>
      </c>
      <c r="P27" s="130">
        <v>0</v>
      </c>
      <c r="Q27" s="130">
        <v>0</v>
      </c>
      <c r="R27" s="130">
        <v>0</v>
      </c>
      <c r="S27" s="130">
        <v>8.69</v>
      </c>
      <c r="T27" s="130">
        <v>641.13</v>
      </c>
      <c r="U27" s="130">
        <v>20.43</v>
      </c>
      <c r="V27" s="130">
        <v>0</v>
      </c>
      <c r="W27" s="130">
        <v>0</v>
      </c>
      <c r="X27" s="130">
        <v>0</v>
      </c>
      <c r="Y27" s="130">
        <v>2</v>
      </c>
      <c r="Z27" s="130">
        <v>2</v>
      </c>
      <c r="AA27" s="130">
        <v>0</v>
      </c>
      <c r="AB27" s="130">
        <v>0</v>
      </c>
      <c r="AC27" s="130">
        <v>126</v>
      </c>
      <c r="AD27" s="130">
        <v>130</v>
      </c>
      <c r="AE27" s="130">
        <v>0</v>
      </c>
      <c r="AF27" s="130">
        <v>15</v>
      </c>
      <c r="AG27" s="130">
        <v>0</v>
      </c>
      <c r="AH27" s="130">
        <v>68</v>
      </c>
      <c r="AI27" s="130">
        <v>0</v>
      </c>
      <c r="AJ27" s="130">
        <v>16.92</v>
      </c>
      <c r="AK27" s="130">
        <v>0</v>
      </c>
      <c r="AL27" s="130">
        <v>0</v>
      </c>
      <c r="AM27" s="130">
        <v>0</v>
      </c>
      <c r="AN27" s="130">
        <v>0</v>
      </c>
      <c r="AO27" s="130">
        <v>0</v>
      </c>
      <c r="AP27" s="130">
        <v>15.8</v>
      </c>
      <c r="AQ27" s="130">
        <v>9.64</v>
      </c>
      <c r="AR27" s="130">
        <v>20</v>
      </c>
      <c r="AS27" s="130">
        <v>71.04</v>
      </c>
      <c r="AT27" s="130">
        <v>0</v>
      </c>
      <c r="AU27" s="130">
        <v>144.3</v>
      </c>
      <c r="AV27" s="130">
        <f t="shared" si="4"/>
        <v>0.2</v>
      </c>
      <c r="AW27" s="130">
        <v>0</v>
      </c>
      <c r="AX27" s="130">
        <v>0</v>
      </c>
      <c r="AY27" s="130">
        <v>0</v>
      </c>
      <c r="AZ27" s="130">
        <v>0</v>
      </c>
      <c r="BA27" s="130">
        <v>0</v>
      </c>
      <c r="BB27" s="130">
        <v>0</v>
      </c>
      <c r="BC27" s="130">
        <v>0</v>
      </c>
      <c r="BD27" s="130">
        <v>0</v>
      </c>
      <c r="BE27" s="130">
        <v>0.2</v>
      </c>
      <c r="BF27" s="130">
        <v>0</v>
      </c>
      <c r="BG27" s="130">
        <v>0</v>
      </c>
      <c r="BH27" s="130">
        <v>0</v>
      </c>
      <c r="BI27" s="130">
        <v>0</v>
      </c>
      <c r="BJ27" s="130">
        <v>0</v>
      </c>
      <c r="BK27" s="130">
        <v>0</v>
      </c>
      <c r="BL27" s="130">
        <v>0</v>
      </c>
      <c r="BM27" s="130">
        <v>0</v>
      </c>
      <c r="BN27" s="130">
        <v>0</v>
      </c>
      <c r="BO27" s="130">
        <v>0</v>
      </c>
      <c r="BP27" s="130">
        <v>0</v>
      </c>
      <c r="BQ27" s="130">
        <v>0</v>
      </c>
      <c r="BR27" s="130">
        <v>0</v>
      </c>
      <c r="BS27" s="130">
        <v>0</v>
      </c>
      <c r="BT27" s="130">
        <v>0</v>
      </c>
      <c r="BU27" s="130">
        <v>0</v>
      </c>
      <c r="BV27" s="130">
        <v>0</v>
      </c>
      <c r="BW27" s="130">
        <v>0</v>
      </c>
      <c r="BX27" s="130">
        <v>0</v>
      </c>
      <c r="BY27" s="130">
        <v>0</v>
      </c>
      <c r="BZ27" s="130">
        <v>0</v>
      </c>
      <c r="CA27" s="130">
        <v>0</v>
      </c>
      <c r="CB27" s="130">
        <v>0</v>
      </c>
      <c r="CC27" s="130">
        <v>0</v>
      </c>
      <c r="CD27" s="130">
        <v>0</v>
      </c>
      <c r="CE27" s="130">
        <v>0</v>
      </c>
      <c r="CF27" s="130">
        <v>0</v>
      </c>
      <c r="CG27" s="130">
        <v>0</v>
      </c>
      <c r="CH27" s="130">
        <v>0</v>
      </c>
      <c r="CI27" s="130">
        <v>0</v>
      </c>
      <c r="CJ27" s="130">
        <v>0</v>
      </c>
      <c r="CK27" s="130">
        <v>0</v>
      </c>
      <c r="CL27" s="130">
        <v>0</v>
      </c>
      <c r="CM27" s="130">
        <v>0</v>
      </c>
      <c r="CN27" s="130">
        <v>0</v>
      </c>
      <c r="CO27" s="130">
        <v>0</v>
      </c>
      <c r="CP27" s="130">
        <v>0</v>
      </c>
      <c r="CQ27" s="130">
        <v>0</v>
      </c>
      <c r="CR27" s="130">
        <v>0</v>
      </c>
      <c r="CS27" s="130">
        <v>0</v>
      </c>
      <c r="CT27" s="130">
        <v>0</v>
      </c>
      <c r="CU27" s="130">
        <v>0</v>
      </c>
      <c r="CV27" s="130">
        <v>0</v>
      </c>
      <c r="CW27" s="130">
        <v>0</v>
      </c>
      <c r="CX27" s="130">
        <v>0</v>
      </c>
      <c r="CY27" s="130">
        <v>0</v>
      </c>
      <c r="CZ27" s="130">
        <v>0</v>
      </c>
      <c r="DA27" s="130">
        <v>0</v>
      </c>
      <c r="DB27" s="130">
        <v>0</v>
      </c>
      <c r="DC27" s="130">
        <v>0</v>
      </c>
      <c r="DD27" s="130">
        <v>0</v>
      </c>
      <c r="DE27" s="130">
        <v>0</v>
      </c>
      <c r="DF27" s="130">
        <v>0</v>
      </c>
      <c r="DG27" s="130">
        <v>0</v>
      </c>
      <c r="DH27" s="130">
        <v>0</v>
      </c>
      <c r="DI27" s="130">
        <v>0</v>
      </c>
    </row>
    <row r="28" spans="1:113" ht="19.5" customHeight="1">
      <c r="A28" s="90" t="s">
        <v>92</v>
      </c>
      <c r="B28" s="90" t="s">
        <v>95</v>
      </c>
      <c r="C28" s="90" t="s">
        <v>85</v>
      </c>
      <c r="D28" s="90" t="s">
        <v>87</v>
      </c>
      <c r="E28" s="129">
        <f t="shared" si="3"/>
        <v>1042.44</v>
      </c>
      <c r="F28" s="129">
        <v>0</v>
      </c>
      <c r="G28" s="129">
        <v>0</v>
      </c>
      <c r="H28" s="129">
        <v>0</v>
      </c>
      <c r="I28" s="129">
        <v>0</v>
      </c>
      <c r="J28" s="129">
        <v>0</v>
      </c>
      <c r="K28" s="129">
        <v>0</v>
      </c>
      <c r="L28" s="129">
        <v>0</v>
      </c>
      <c r="M28" s="129">
        <v>0</v>
      </c>
      <c r="N28" s="129">
        <v>0</v>
      </c>
      <c r="O28" s="130">
        <v>0</v>
      </c>
      <c r="P28" s="130">
        <v>0</v>
      </c>
      <c r="Q28" s="130">
        <v>0</v>
      </c>
      <c r="R28" s="130">
        <v>0</v>
      </c>
      <c r="S28" s="130">
        <v>0</v>
      </c>
      <c r="T28" s="130">
        <v>824.99</v>
      </c>
      <c r="U28" s="130">
        <v>0</v>
      </c>
      <c r="V28" s="130">
        <v>10</v>
      </c>
      <c r="W28" s="130">
        <v>0</v>
      </c>
      <c r="X28" s="130">
        <v>0</v>
      </c>
      <c r="Y28" s="130">
        <v>0</v>
      </c>
      <c r="Z28" s="130">
        <v>0</v>
      </c>
      <c r="AA28" s="130">
        <v>0</v>
      </c>
      <c r="AB28" s="130">
        <v>0</v>
      </c>
      <c r="AC28" s="130">
        <v>0</v>
      </c>
      <c r="AD28" s="130">
        <v>4.02</v>
      </c>
      <c r="AE28" s="130">
        <v>0</v>
      </c>
      <c r="AF28" s="130">
        <v>49.32</v>
      </c>
      <c r="AG28" s="130">
        <v>25.5</v>
      </c>
      <c r="AH28" s="130">
        <v>0</v>
      </c>
      <c r="AI28" s="130">
        <v>0</v>
      </c>
      <c r="AJ28" s="130">
        <v>0</v>
      </c>
      <c r="AK28" s="130">
        <v>0</v>
      </c>
      <c r="AL28" s="130">
        <v>0</v>
      </c>
      <c r="AM28" s="130">
        <v>0</v>
      </c>
      <c r="AN28" s="130">
        <v>305</v>
      </c>
      <c r="AO28" s="130">
        <v>380.22</v>
      </c>
      <c r="AP28" s="130">
        <v>0</v>
      </c>
      <c r="AQ28" s="130">
        <v>0</v>
      </c>
      <c r="AR28" s="130">
        <v>0</v>
      </c>
      <c r="AS28" s="130">
        <v>28</v>
      </c>
      <c r="AT28" s="130">
        <v>0</v>
      </c>
      <c r="AU28" s="130">
        <v>22.93</v>
      </c>
      <c r="AV28" s="130">
        <f t="shared" si="4"/>
        <v>0</v>
      </c>
      <c r="AW28" s="130">
        <v>0</v>
      </c>
      <c r="AX28" s="130">
        <v>0</v>
      </c>
      <c r="AY28" s="130">
        <v>0</v>
      </c>
      <c r="AZ28" s="130">
        <v>0</v>
      </c>
      <c r="BA28" s="130">
        <v>0</v>
      </c>
      <c r="BB28" s="130">
        <v>0</v>
      </c>
      <c r="BC28" s="130">
        <v>0</v>
      </c>
      <c r="BD28" s="130">
        <v>0</v>
      </c>
      <c r="BE28" s="130">
        <v>0</v>
      </c>
      <c r="BF28" s="130">
        <v>0</v>
      </c>
      <c r="BG28" s="130">
        <v>0</v>
      </c>
      <c r="BH28" s="130">
        <v>0</v>
      </c>
      <c r="BI28" s="130">
        <v>0</v>
      </c>
      <c r="BJ28" s="130">
        <v>0</v>
      </c>
      <c r="BK28" s="130">
        <v>0</v>
      </c>
      <c r="BL28" s="130">
        <v>0</v>
      </c>
      <c r="BM28" s="130">
        <v>0</v>
      </c>
      <c r="BN28" s="130">
        <v>0</v>
      </c>
      <c r="BO28" s="130">
        <v>0</v>
      </c>
      <c r="BP28" s="130">
        <v>0</v>
      </c>
      <c r="BQ28" s="130">
        <v>0</v>
      </c>
      <c r="BR28" s="130">
        <v>0</v>
      </c>
      <c r="BS28" s="130">
        <v>0</v>
      </c>
      <c r="BT28" s="130">
        <v>0</v>
      </c>
      <c r="BU28" s="130">
        <v>0</v>
      </c>
      <c r="BV28" s="130">
        <v>0</v>
      </c>
      <c r="BW28" s="130">
        <v>0</v>
      </c>
      <c r="BX28" s="130">
        <v>0</v>
      </c>
      <c r="BY28" s="130">
        <v>0</v>
      </c>
      <c r="BZ28" s="130">
        <v>217.45</v>
      </c>
      <c r="CA28" s="130">
        <v>0</v>
      </c>
      <c r="CB28" s="130">
        <v>106.63</v>
      </c>
      <c r="CC28" s="130">
        <v>0</v>
      </c>
      <c r="CD28" s="130">
        <v>0</v>
      </c>
      <c r="CE28" s="130">
        <v>0</v>
      </c>
      <c r="CF28" s="130">
        <v>110.82</v>
      </c>
      <c r="CG28" s="130">
        <v>0</v>
      </c>
      <c r="CH28" s="130">
        <v>0</v>
      </c>
      <c r="CI28" s="130">
        <v>0</v>
      </c>
      <c r="CJ28" s="130">
        <v>0</v>
      </c>
      <c r="CK28" s="130">
        <v>0</v>
      </c>
      <c r="CL28" s="130">
        <v>0</v>
      </c>
      <c r="CM28" s="130">
        <v>0</v>
      </c>
      <c r="CN28" s="130">
        <v>0</v>
      </c>
      <c r="CO28" s="130">
        <v>0</v>
      </c>
      <c r="CP28" s="130">
        <v>0</v>
      </c>
      <c r="CQ28" s="130">
        <v>0</v>
      </c>
      <c r="CR28" s="130">
        <v>0</v>
      </c>
      <c r="CS28" s="130">
        <v>0</v>
      </c>
      <c r="CT28" s="130">
        <v>0</v>
      </c>
      <c r="CU28" s="130">
        <v>0</v>
      </c>
      <c r="CV28" s="130">
        <v>0</v>
      </c>
      <c r="CW28" s="130">
        <v>0</v>
      </c>
      <c r="CX28" s="130">
        <v>0</v>
      </c>
      <c r="CY28" s="130">
        <v>0</v>
      </c>
      <c r="CZ28" s="130">
        <v>0</v>
      </c>
      <c r="DA28" s="130">
        <v>0</v>
      </c>
      <c r="DB28" s="130">
        <v>0</v>
      </c>
      <c r="DC28" s="130">
        <v>0</v>
      </c>
      <c r="DD28" s="130">
        <v>0</v>
      </c>
      <c r="DE28" s="130">
        <v>0</v>
      </c>
      <c r="DF28" s="130">
        <v>0</v>
      </c>
      <c r="DG28" s="130">
        <v>0</v>
      </c>
      <c r="DH28" s="130">
        <v>0</v>
      </c>
      <c r="DI28" s="130">
        <v>0</v>
      </c>
    </row>
    <row r="29" spans="1:113" ht="19.5" customHeight="1">
      <c r="A29" s="90" t="s">
        <v>92</v>
      </c>
      <c r="B29" s="90" t="s">
        <v>95</v>
      </c>
      <c r="C29" s="90" t="s">
        <v>97</v>
      </c>
      <c r="D29" s="90" t="s">
        <v>98</v>
      </c>
      <c r="E29" s="129">
        <f t="shared" si="3"/>
        <v>750</v>
      </c>
      <c r="F29" s="129">
        <v>0</v>
      </c>
      <c r="G29" s="129">
        <v>0</v>
      </c>
      <c r="H29" s="129">
        <v>0</v>
      </c>
      <c r="I29" s="129">
        <v>0</v>
      </c>
      <c r="J29" s="129">
        <v>0</v>
      </c>
      <c r="K29" s="129">
        <v>0</v>
      </c>
      <c r="L29" s="129">
        <v>0</v>
      </c>
      <c r="M29" s="129">
        <v>0</v>
      </c>
      <c r="N29" s="129">
        <v>0</v>
      </c>
      <c r="O29" s="130">
        <v>0</v>
      </c>
      <c r="P29" s="130">
        <v>0</v>
      </c>
      <c r="Q29" s="130">
        <v>0</v>
      </c>
      <c r="R29" s="130">
        <v>0</v>
      </c>
      <c r="S29" s="130">
        <v>0</v>
      </c>
      <c r="T29" s="130">
        <v>0</v>
      </c>
      <c r="U29" s="130">
        <v>0</v>
      </c>
      <c r="V29" s="130">
        <v>0</v>
      </c>
      <c r="W29" s="130">
        <v>0</v>
      </c>
      <c r="X29" s="130">
        <v>0</v>
      </c>
      <c r="Y29" s="130">
        <v>0</v>
      </c>
      <c r="Z29" s="130">
        <v>0</v>
      </c>
      <c r="AA29" s="130">
        <v>0</v>
      </c>
      <c r="AB29" s="130">
        <v>0</v>
      </c>
      <c r="AC29" s="130">
        <v>0</v>
      </c>
      <c r="AD29" s="130">
        <v>0</v>
      </c>
      <c r="AE29" s="130">
        <v>0</v>
      </c>
      <c r="AF29" s="130">
        <v>0</v>
      </c>
      <c r="AG29" s="130">
        <v>0</v>
      </c>
      <c r="AH29" s="130">
        <v>0</v>
      </c>
      <c r="AI29" s="130">
        <v>0</v>
      </c>
      <c r="AJ29" s="130">
        <v>0</v>
      </c>
      <c r="AK29" s="130">
        <v>0</v>
      </c>
      <c r="AL29" s="130">
        <v>0</v>
      </c>
      <c r="AM29" s="130">
        <v>0</v>
      </c>
      <c r="AN29" s="130">
        <v>0</v>
      </c>
      <c r="AO29" s="130">
        <v>0</v>
      </c>
      <c r="AP29" s="130">
        <v>0</v>
      </c>
      <c r="AQ29" s="130">
        <v>0</v>
      </c>
      <c r="AR29" s="130">
        <v>0</v>
      </c>
      <c r="AS29" s="130">
        <v>0</v>
      </c>
      <c r="AT29" s="130">
        <v>0</v>
      </c>
      <c r="AU29" s="130">
        <v>0</v>
      </c>
      <c r="AV29" s="130">
        <f t="shared" si="4"/>
        <v>750</v>
      </c>
      <c r="AW29" s="130">
        <v>0</v>
      </c>
      <c r="AX29" s="130">
        <v>0</v>
      </c>
      <c r="AY29" s="130">
        <v>0</v>
      </c>
      <c r="AZ29" s="130">
        <v>0</v>
      </c>
      <c r="BA29" s="130">
        <v>0</v>
      </c>
      <c r="BB29" s="130">
        <v>0</v>
      </c>
      <c r="BC29" s="130">
        <v>0</v>
      </c>
      <c r="BD29" s="130">
        <v>0</v>
      </c>
      <c r="BE29" s="130">
        <v>0</v>
      </c>
      <c r="BF29" s="130">
        <v>0</v>
      </c>
      <c r="BG29" s="130">
        <v>750</v>
      </c>
      <c r="BH29" s="130">
        <v>0</v>
      </c>
      <c r="BI29" s="130">
        <v>0</v>
      </c>
      <c r="BJ29" s="130">
        <v>0</v>
      </c>
      <c r="BK29" s="130">
        <v>0</v>
      </c>
      <c r="BL29" s="130">
        <v>0</v>
      </c>
      <c r="BM29" s="130">
        <v>0</v>
      </c>
      <c r="BN29" s="130">
        <v>0</v>
      </c>
      <c r="BO29" s="130">
        <v>0</v>
      </c>
      <c r="BP29" s="130">
        <v>0</v>
      </c>
      <c r="BQ29" s="130">
        <v>0</v>
      </c>
      <c r="BR29" s="130">
        <v>0</v>
      </c>
      <c r="BS29" s="130">
        <v>0</v>
      </c>
      <c r="BT29" s="130">
        <v>0</v>
      </c>
      <c r="BU29" s="130">
        <v>0</v>
      </c>
      <c r="BV29" s="130">
        <v>0</v>
      </c>
      <c r="BW29" s="130">
        <v>0</v>
      </c>
      <c r="BX29" s="130">
        <v>0</v>
      </c>
      <c r="BY29" s="130">
        <v>0</v>
      </c>
      <c r="BZ29" s="130">
        <v>0</v>
      </c>
      <c r="CA29" s="130">
        <v>0</v>
      </c>
      <c r="CB29" s="130">
        <v>0</v>
      </c>
      <c r="CC29" s="130">
        <v>0</v>
      </c>
      <c r="CD29" s="130">
        <v>0</v>
      </c>
      <c r="CE29" s="130">
        <v>0</v>
      </c>
      <c r="CF29" s="130">
        <v>0</v>
      </c>
      <c r="CG29" s="130">
        <v>0</v>
      </c>
      <c r="CH29" s="130">
        <v>0</v>
      </c>
      <c r="CI29" s="130">
        <v>0</v>
      </c>
      <c r="CJ29" s="130">
        <v>0</v>
      </c>
      <c r="CK29" s="130">
        <v>0</v>
      </c>
      <c r="CL29" s="130">
        <v>0</v>
      </c>
      <c r="CM29" s="130">
        <v>0</v>
      </c>
      <c r="CN29" s="130">
        <v>0</v>
      </c>
      <c r="CO29" s="130">
        <v>0</v>
      </c>
      <c r="CP29" s="130">
        <v>0</v>
      </c>
      <c r="CQ29" s="130">
        <v>0</v>
      </c>
      <c r="CR29" s="130">
        <v>0</v>
      </c>
      <c r="CS29" s="130">
        <v>0</v>
      </c>
      <c r="CT29" s="130">
        <v>0</v>
      </c>
      <c r="CU29" s="130">
        <v>0</v>
      </c>
      <c r="CV29" s="130">
        <v>0</v>
      </c>
      <c r="CW29" s="130">
        <v>0</v>
      </c>
      <c r="CX29" s="130">
        <v>0</v>
      </c>
      <c r="CY29" s="130">
        <v>0</v>
      </c>
      <c r="CZ29" s="130">
        <v>0</v>
      </c>
      <c r="DA29" s="130">
        <v>0</v>
      </c>
      <c r="DB29" s="130">
        <v>0</v>
      </c>
      <c r="DC29" s="130">
        <v>0</v>
      </c>
      <c r="DD29" s="130">
        <v>0</v>
      </c>
      <c r="DE29" s="130">
        <v>0</v>
      </c>
      <c r="DF29" s="130">
        <v>0</v>
      </c>
      <c r="DG29" s="130">
        <v>0</v>
      </c>
      <c r="DH29" s="130">
        <v>0</v>
      </c>
      <c r="DI29" s="130">
        <v>0</v>
      </c>
    </row>
    <row r="30" spans="1:113" ht="19.5" customHeight="1">
      <c r="A30" s="90" t="s">
        <v>92</v>
      </c>
      <c r="B30" s="90" t="s">
        <v>95</v>
      </c>
      <c r="C30" s="90" t="s">
        <v>93</v>
      </c>
      <c r="D30" s="90" t="s">
        <v>146</v>
      </c>
      <c r="E30" s="129">
        <f t="shared" si="3"/>
        <v>141</v>
      </c>
      <c r="F30" s="129">
        <v>0</v>
      </c>
      <c r="G30" s="129">
        <v>0</v>
      </c>
      <c r="H30" s="129">
        <v>0</v>
      </c>
      <c r="I30" s="129">
        <v>0</v>
      </c>
      <c r="J30" s="129">
        <v>0</v>
      </c>
      <c r="K30" s="129">
        <v>0</v>
      </c>
      <c r="L30" s="129">
        <v>0</v>
      </c>
      <c r="M30" s="129">
        <v>0</v>
      </c>
      <c r="N30" s="129">
        <v>0</v>
      </c>
      <c r="O30" s="130">
        <v>0</v>
      </c>
      <c r="P30" s="130">
        <v>0</v>
      </c>
      <c r="Q30" s="130">
        <v>0</v>
      </c>
      <c r="R30" s="130">
        <v>0</v>
      </c>
      <c r="S30" s="130">
        <v>0</v>
      </c>
      <c r="T30" s="130">
        <v>0</v>
      </c>
      <c r="U30" s="130">
        <v>0</v>
      </c>
      <c r="V30" s="130">
        <v>0</v>
      </c>
      <c r="W30" s="130">
        <v>0</v>
      </c>
      <c r="X30" s="130">
        <v>0</v>
      </c>
      <c r="Y30" s="130">
        <v>0</v>
      </c>
      <c r="Z30" s="130">
        <v>0</v>
      </c>
      <c r="AA30" s="130">
        <v>0</v>
      </c>
      <c r="AB30" s="130">
        <v>0</v>
      </c>
      <c r="AC30" s="130">
        <v>0</v>
      </c>
      <c r="AD30" s="130">
        <v>0</v>
      </c>
      <c r="AE30" s="130">
        <v>0</v>
      </c>
      <c r="AF30" s="130">
        <v>0</v>
      </c>
      <c r="AG30" s="130">
        <v>0</v>
      </c>
      <c r="AH30" s="130">
        <v>0</v>
      </c>
      <c r="AI30" s="130">
        <v>0</v>
      </c>
      <c r="AJ30" s="130">
        <v>0</v>
      </c>
      <c r="AK30" s="130">
        <v>0</v>
      </c>
      <c r="AL30" s="130">
        <v>0</v>
      </c>
      <c r="AM30" s="130">
        <v>0</v>
      </c>
      <c r="AN30" s="130">
        <v>0</v>
      </c>
      <c r="AO30" s="130">
        <v>0</v>
      </c>
      <c r="AP30" s="130">
        <v>0</v>
      </c>
      <c r="AQ30" s="130">
        <v>0</v>
      </c>
      <c r="AR30" s="130">
        <v>0</v>
      </c>
      <c r="AS30" s="130">
        <v>0</v>
      </c>
      <c r="AT30" s="130">
        <v>0</v>
      </c>
      <c r="AU30" s="130">
        <v>0</v>
      </c>
      <c r="AV30" s="130">
        <f t="shared" si="4"/>
        <v>0</v>
      </c>
      <c r="AW30" s="130">
        <v>0</v>
      </c>
      <c r="AX30" s="130">
        <v>0</v>
      </c>
      <c r="AY30" s="130">
        <v>0</v>
      </c>
      <c r="AZ30" s="130">
        <v>0</v>
      </c>
      <c r="BA30" s="130">
        <v>0</v>
      </c>
      <c r="BB30" s="130">
        <v>0</v>
      </c>
      <c r="BC30" s="130">
        <v>0</v>
      </c>
      <c r="BD30" s="130">
        <v>0</v>
      </c>
      <c r="BE30" s="130">
        <v>0</v>
      </c>
      <c r="BF30" s="130">
        <v>0</v>
      </c>
      <c r="BG30" s="130">
        <v>0</v>
      </c>
      <c r="BH30" s="130">
        <v>0</v>
      </c>
      <c r="BI30" s="130">
        <v>0</v>
      </c>
      <c r="BJ30" s="130">
        <v>0</v>
      </c>
      <c r="BK30" s="130">
        <v>0</v>
      </c>
      <c r="BL30" s="130">
        <v>0</v>
      </c>
      <c r="BM30" s="130">
        <v>0</v>
      </c>
      <c r="BN30" s="130">
        <v>0</v>
      </c>
      <c r="BO30" s="130">
        <v>0</v>
      </c>
      <c r="BP30" s="130">
        <v>0</v>
      </c>
      <c r="BQ30" s="130">
        <v>0</v>
      </c>
      <c r="BR30" s="130">
        <v>0</v>
      </c>
      <c r="BS30" s="130">
        <v>0</v>
      </c>
      <c r="BT30" s="130">
        <v>0</v>
      </c>
      <c r="BU30" s="130">
        <v>0</v>
      </c>
      <c r="BV30" s="130">
        <v>0</v>
      </c>
      <c r="BW30" s="130">
        <v>0</v>
      </c>
      <c r="BX30" s="130">
        <v>0</v>
      </c>
      <c r="BY30" s="130">
        <v>0</v>
      </c>
      <c r="BZ30" s="130">
        <v>0</v>
      </c>
      <c r="CA30" s="130">
        <v>0</v>
      </c>
      <c r="CB30" s="130">
        <v>0</v>
      </c>
      <c r="CC30" s="130">
        <v>0</v>
      </c>
      <c r="CD30" s="130">
        <v>0</v>
      </c>
      <c r="CE30" s="130">
        <v>0</v>
      </c>
      <c r="CF30" s="130">
        <v>0</v>
      </c>
      <c r="CG30" s="130">
        <v>0</v>
      </c>
      <c r="CH30" s="130">
        <v>0</v>
      </c>
      <c r="CI30" s="130">
        <v>0</v>
      </c>
      <c r="CJ30" s="130">
        <v>0</v>
      </c>
      <c r="CK30" s="130">
        <v>0</v>
      </c>
      <c r="CL30" s="130">
        <v>0</v>
      </c>
      <c r="CM30" s="130">
        <v>0</v>
      </c>
      <c r="CN30" s="130">
        <v>0</v>
      </c>
      <c r="CO30" s="130">
        <v>0</v>
      </c>
      <c r="CP30" s="130">
        <v>0</v>
      </c>
      <c r="CQ30" s="130">
        <v>0</v>
      </c>
      <c r="CR30" s="130">
        <v>0</v>
      </c>
      <c r="CS30" s="130">
        <v>0</v>
      </c>
      <c r="CT30" s="130">
        <v>0</v>
      </c>
      <c r="CU30" s="130">
        <v>0</v>
      </c>
      <c r="CV30" s="130">
        <v>0</v>
      </c>
      <c r="CW30" s="130">
        <v>0</v>
      </c>
      <c r="CX30" s="130">
        <v>0</v>
      </c>
      <c r="CY30" s="130">
        <v>0</v>
      </c>
      <c r="CZ30" s="130">
        <v>0</v>
      </c>
      <c r="DA30" s="130">
        <v>0</v>
      </c>
      <c r="DB30" s="130">
        <v>0</v>
      </c>
      <c r="DC30" s="130">
        <v>0</v>
      </c>
      <c r="DD30" s="130">
        <v>141</v>
      </c>
      <c r="DE30" s="130">
        <v>0</v>
      </c>
      <c r="DF30" s="130">
        <v>0</v>
      </c>
      <c r="DG30" s="130">
        <v>0</v>
      </c>
      <c r="DH30" s="130">
        <v>0</v>
      </c>
      <c r="DI30" s="130">
        <v>141</v>
      </c>
    </row>
    <row r="31" spans="1:113" ht="19.5" customHeight="1">
      <c r="A31" s="90" t="s">
        <v>92</v>
      </c>
      <c r="B31" s="90" t="s">
        <v>95</v>
      </c>
      <c r="C31" s="90" t="s">
        <v>115</v>
      </c>
      <c r="D31" s="90" t="s">
        <v>116</v>
      </c>
      <c r="E31" s="129">
        <f t="shared" si="3"/>
        <v>535.56</v>
      </c>
      <c r="F31" s="129">
        <v>358.55</v>
      </c>
      <c r="G31" s="129">
        <v>226.78</v>
      </c>
      <c r="H31" s="129">
        <v>5.58</v>
      </c>
      <c r="I31" s="129">
        <v>0</v>
      </c>
      <c r="J31" s="129">
        <v>0</v>
      </c>
      <c r="K31" s="129">
        <v>118.67</v>
      </c>
      <c r="L31" s="129">
        <v>0</v>
      </c>
      <c r="M31" s="129">
        <v>0</v>
      </c>
      <c r="N31" s="129">
        <v>0</v>
      </c>
      <c r="O31" s="130">
        <v>0</v>
      </c>
      <c r="P31" s="130">
        <v>7.52</v>
      </c>
      <c r="Q31" s="130">
        <v>0</v>
      </c>
      <c r="R31" s="130">
        <v>0</v>
      </c>
      <c r="S31" s="130">
        <v>0</v>
      </c>
      <c r="T31" s="130">
        <v>176.98</v>
      </c>
      <c r="U31" s="130">
        <v>9.32</v>
      </c>
      <c r="V31" s="130">
        <v>0.5</v>
      </c>
      <c r="W31" s="130">
        <v>0</v>
      </c>
      <c r="X31" s="130">
        <v>0</v>
      </c>
      <c r="Y31" s="130">
        <v>6</v>
      </c>
      <c r="Z31" s="130">
        <v>25</v>
      </c>
      <c r="AA31" s="130">
        <v>7.5</v>
      </c>
      <c r="AB31" s="130">
        <v>5.4</v>
      </c>
      <c r="AC31" s="130">
        <v>16.34</v>
      </c>
      <c r="AD31" s="130">
        <v>27.78</v>
      </c>
      <c r="AE31" s="130">
        <v>0</v>
      </c>
      <c r="AF31" s="130">
        <v>28.2</v>
      </c>
      <c r="AG31" s="130">
        <v>0</v>
      </c>
      <c r="AH31" s="130">
        <v>0</v>
      </c>
      <c r="AI31" s="130">
        <v>0</v>
      </c>
      <c r="AJ31" s="130">
        <v>2.32</v>
      </c>
      <c r="AK31" s="130">
        <v>0</v>
      </c>
      <c r="AL31" s="130">
        <v>0</v>
      </c>
      <c r="AM31" s="130">
        <v>0</v>
      </c>
      <c r="AN31" s="130">
        <v>5</v>
      </c>
      <c r="AO31" s="130">
        <v>0</v>
      </c>
      <c r="AP31" s="130">
        <v>6.22</v>
      </c>
      <c r="AQ31" s="130">
        <v>5.87</v>
      </c>
      <c r="AR31" s="130">
        <v>15.5</v>
      </c>
      <c r="AS31" s="130">
        <v>0</v>
      </c>
      <c r="AT31" s="130">
        <v>0</v>
      </c>
      <c r="AU31" s="130">
        <v>16.03</v>
      </c>
      <c r="AV31" s="130">
        <f t="shared" si="4"/>
        <v>0.03</v>
      </c>
      <c r="AW31" s="130">
        <v>0</v>
      </c>
      <c r="AX31" s="130">
        <v>0</v>
      </c>
      <c r="AY31" s="130">
        <v>0</v>
      </c>
      <c r="AZ31" s="130">
        <v>0</v>
      </c>
      <c r="BA31" s="130">
        <v>0</v>
      </c>
      <c r="BB31" s="130">
        <v>0</v>
      </c>
      <c r="BC31" s="130">
        <v>0</v>
      </c>
      <c r="BD31" s="130">
        <v>0</v>
      </c>
      <c r="BE31" s="130">
        <v>0.03</v>
      </c>
      <c r="BF31" s="130">
        <v>0</v>
      </c>
      <c r="BG31" s="130">
        <v>0</v>
      </c>
      <c r="BH31" s="130">
        <v>0</v>
      </c>
      <c r="BI31" s="130">
        <v>0</v>
      </c>
      <c r="BJ31" s="130">
        <v>0</v>
      </c>
      <c r="BK31" s="130">
        <v>0</v>
      </c>
      <c r="BL31" s="130">
        <v>0</v>
      </c>
      <c r="BM31" s="130">
        <v>0</v>
      </c>
      <c r="BN31" s="130">
        <v>0</v>
      </c>
      <c r="BO31" s="130">
        <v>0</v>
      </c>
      <c r="BP31" s="130">
        <v>0</v>
      </c>
      <c r="BQ31" s="130">
        <v>0</v>
      </c>
      <c r="BR31" s="130">
        <v>0</v>
      </c>
      <c r="BS31" s="130">
        <v>0</v>
      </c>
      <c r="BT31" s="130">
        <v>0</v>
      </c>
      <c r="BU31" s="130">
        <v>0</v>
      </c>
      <c r="BV31" s="130">
        <v>0</v>
      </c>
      <c r="BW31" s="130">
        <v>0</v>
      </c>
      <c r="BX31" s="130">
        <v>0</v>
      </c>
      <c r="BY31" s="130">
        <v>0</v>
      </c>
      <c r="BZ31" s="130">
        <v>0</v>
      </c>
      <c r="CA31" s="130">
        <v>0</v>
      </c>
      <c r="CB31" s="130">
        <v>0</v>
      </c>
      <c r="CC31" s="130">
        <v>0</v>
      </c>
      <c r="CD31" s="130">
        <v>0</v>
      </c>
      <c r="CE31" s="130">
        <v>0</v>
      </c>
      <c r="CF31" s="130">
        <v>0</v>
      </c>
      <c r="CG31" s="130">
        <v>0</v>
      </c>
      <c r="CH31" s="130">
        <v>0</v>
      </c>
      <c r="CI31" s="130">
        <v>0</v>
      </c>
      <c r="CJ31" s="130">
        <v>0</v>
      </c>
      <c r="CK31" s="130">
        <v>0</v>
      </c>
      <c r="CL31" s="130">
        <v>0</v>
      </c>
      <c r="CM31" s="130">
        <v>0</v>
      </c>
      <c r="CN31" s="130">
        <v>0</v>
      </c>
      <c r="CO31" s="130">
        <v>0</v>
      </c>
      <c r="CP31" s="130">
        <v>0</v>
      </c>
      <c r="CQ31" s="130">
        <v>0</v>
      </c>
      <c r="CR31" s="130">
        <v>0</v>
      </c>
      <c r="CS31" s="130">
        <v>0</v>
      </c>
      <c r="CT31" s="130">
        <v>0</v>
      </c>
      <c r="CU31" s="130">
        <v>0</v>
      </c>
      <c r="CV31" s="130">
        <v>0</v>
      </c>
      <c r="CW31" s="130">
        <v>0</v>
      </c>
      <c r="CX31" s="130">
        <v>0</v>
      </c>
      <c r="CY31" s="130">
        <v>0</v>
      </c>
      <c r="CZ31" s="130">
        <v>0</v>
      </c>
      <c r="DA31" s="130">
        <v>0</v>
      </c>
      <c r="DB31" s="130">
        <v>0</v>
      </c>
      <c r="DC31" s="130">
        <v>0</v>
      </c>
      <c r="DD31" s="130">
        <v>0</v>
      </c>
      <c r="DE31" s="130">
        <v>0</v>
      </c>
      <c r="DF31" s="130">
        <v>0</v>
      </c>
      <c r="DG31" s="130">
        <v>0</v>
      </c>
      <c r="DH31" s="130">
        <v>0</v>
      </c>
      <c r="DI31" s="130">
        <v>0</v>
      </c>
    </row>
    <row r="32" spans="1:113" ht="19.5" customHeight="1">
      <c r="A32" s="90" t="s">
        <v>92</v>
      </c>
      <c r="B32" s="90" t="s">
        <v>95</v>
      </c>
      <c r="C32" s="90" t="s">
        <v>99</v>
      </c>
      <c r="D32" s="90" t="s">
        <v>100</v>
      </c>
      <c r="E32" s="129">
        <f t="shared" si="3"/>
        <v>300.71</v>
      </c>
      <c r="F32" s="129">
        <v>0</v>
      </c>
      <c r="G32" s="129">
        <v>0</v>
      </c>
      <c r="H32" s="129">
        <v>0</v>
      </c>
      <c r="I32" s="129">
        <v>0</v>
      </c>
      <c r="J32" s="129">
        <v>0</v>
      </c>
      <c r="K32" s="129">
        <v>0</v>
      </c>
      <c r="L32" s="129">
        <v>0</v>
      </c>
      <c r="M32" s="129">
        <v>0</v>
      </c>
      <c r="N32" s="129">
        <v>0</v>
      </c>
      <c r="O32" s="130">
        <v>0</v>
      </c>
      <c r="P32" s="130">
        <v>0</v>
      </c>
      <c r="Q32" s="130">
        <v>0</v>
      </c>
      <c r="R32" s="130">
        <v>0</v>
      </c>
      <c r="S32" s="130">
        <v>0</v>
      </c>
      <c r="T32" s="130">
        <v>167.13</v>
      </c>
      <c r="U32" s="130">
        <v>0</v>
      </c>
      <c r="V32" s="130">
        <v>17.49</v>
      </c>
      <c r="W32" s="130">
        <v>0</v>
      </c>
      <c r="X32" s="130">
        <v>0</v>
      </c>
      <c r="Y32" s="130">
        <v>0</v>
      </c>
      <c r="Z32" s="130">
        <v>0</v>
      </c>
      <c r="AA32" s="130">
        <v>0</v>
      </c>
      <c r="AB32" s="130">
        <v>0</v>
      </c>
      <c r="AC32" s="130">
        <v>0</v>
      </c>
      <c r="AD32" s="130">
        <v>20.62</v>
      </c>
      <c r="AE32" s="130">
        <v>0</v>
      </c>
      <c r="AF32" s="130">
        <v>12.69</v>
      </c>
      <c r="AG32" s="130">
        <v>0</v>
      </c>
      <c r="AH32" s="130">
        <v>0</v>
      </c>
      <c r="AI32" s="130">
        <v>0</v>
      </c>
      <c r="AJ32" s="130">
        <v>2</v>
      </c>
      <c r="AK32" s="130">
        <v>0</v>
      </c>
      <c r="AL32" s="130">
        <v>0</v>
      </c>
      <c r="AM32" s="130">
        <v>0</v>
      </c>
      <c r="AN32" s="130">
        <v>37.1</v>
      </c>
      <c r="AO32" s="130">
        <v>55.5</v>
      </c>
      <c r="AP32" s="130">
        <v>0</v>
      </c>
      <c r="AQ32" s="130">
        <v>0</v>
      </c>
      <c r="AR32" s="130">
        <v>10</v>
      </c>
      <c r="AS32" s="130">
        <v>3.5</v>
      </c>
      <c r="AT32" s="130">
        <v>0</v>
      </c>
      <c r="AU32" s="130">
        <v>8.23</v>
      </c>
      <c r="AV32" s="130">
        <f t="shared" si="4"/>
        <v>0.04</v>
      </c>
      <c r="AW32" s="130">
        <v>0</v>
      </c>
      <c r="AX32" s="130">
        <v>0</v>
      </c>
      <c r="AY32" s="130">
        <v>0</v>
      </c>
      <c r="AZ32" s="130">
        <v>0</v>
      </c>
      <c r="BA32" s="130">
        <v>0</v>
      </c>
      <c r="BB32" s="130">
        <v>0</v>
      </c>
      <c r="BC32" s="130">
        <v>0</v>
      </c>
      <c r="BD32" s="130">
        <v>0</v>
      </c>
      <c r="BE32" s="130">
        <v>0.04</v>
      </c>
      <c r="BF32" s="130">
        <v>0</v>
      </c>
      <c r="BG32" s="130">
        <v>0</v>
      </c>
      <c r="BH32" s="130">
        <v>0</v>
      </c>
      <c r="BI32" s="130">
        <v>0</v>
      </c>
      <c r="BJ32" s="130">
        <v>0</v>
      </c>
      <c r="BK32" s="130">
        <v>0</v>
      </c>
      <c r="BL32" s="130">
        <v>0</v>
      </c>
      <c r="BM32" s="130">
        <v>0</v>
      </c>
      <c r="BN32" s="130">
        <v>0</v>
      </c>
      <c r="BO32" s="130">
        <v>0</v>
      </c>
      <c r="BP32" s="130">
        <v>0</v>
      </c>
      <c r="BQ32" s="130">
        <v>0</v>
      </c>
      <c r="BR32" s="130">
        <v>0</v>
      </c>
      <c r="BS32" s="130">
        <v>0</v>
      </c>
      <c r="BT32" s="130">
        <v>0</v>
      </c>
      <c r="BU32" s="130">
        <v>0</v>
      </c>
      <c r="BV32" s="130">
        <v>0</v>
      </c>
      <c r="BW32" s="130">
        <v>0</v>
      </c>
      <c r="BX32" s="130">
        <v>0</v>
      </c>
      <c r="BY32" s="130">
        <v>0</v>
      </c>
      <c r="BZ32" s="130">
        <v>133.54</v>
      </c>
      <c r="CA32" s="130">
        <v>0</v>
      </c>
      <c r="CB32" s="130">
        <v>67.27</v>
      </c>
      <c r="CC32" s="130">
        <v>0</v>
      </c>
      <c r="CD32" s="130">
        <v>0</v>
      </c>
      <c r="CE32" s="130">
        <v>0</v>
      </c>
      <c r="CF32" s="130">
        <v>66.27</v>
      </c>
      <c r="CG32" s="130">
        <v>0</v>
      </c>
      <c r="CH32" s="130">
        <v>0</v>
      </c>
      <c r="CI32" s="130">
        <v>0</v>
      </c>
      <c r="CJ32" s="130">
        <v>0</v>
      </c>
      <c r="CK32" s="130">
        <v>0</v>
      </c>
      <c r="CL32" s="130">
        <v>0</v>
      </c>
      <c r="CM32" s="130">
        <v>0</v>
      </c>
      <c r="CN32" s="130">
        <v>0</v>
      </c>
      <c r="CO32" s="130">
        <v>0</v>
      </c>
      <c r="CP32" s="130">
        <v>0</v>
      </c>
      <c r="CQ32" s="130">
        <v>0</v>
      </c>
      <c r="CR32" s="130">
        <v>0</v>
      </c>
      <c r="CS32" s="130">
        <v>0</v>
      </c>
      <c r="CT32" s="130">
        <v>0</v>
      </c>
      <c r="CU32" s="130">
        <v>0</v>
      </c>
      <c r="CV32" s="130">
        <v>0</v>
      </c>
      <c r="CW32" s="130">
        <v>0</v>
      </c>
      <c r="CX32" s="130">
        <v>0</v>
      </c>
      <c r="CY32" s="130">
        <v>0</v>
      </c>
      <c r="CZ32" s="130">
        <v>0</v>
      </c>
      <c r="DA32" s="130">
        <v>0</v>
      </c>
      <c r="DB32" s="130">
        <v>0</v>
      </c>
      <c r="DC32" s="130">
        <v>0</v>
      </c>
      <c r="DD32" s="130">
        <v>0</v>
      </c>
      <c r="DE32" s="130">
        <v>0</v>
      </c>
      <c r="DF32" s="130">
        <v>0</v>
      </c>
      <c r="DG32" s="130">
        <v>0</v>
      </c>
      <c r="DH32" s="130">
        <v>0</v>
      </c>
      <c r="DI32" s="130">
        <v>0</v>
      </c>
    </row>
    <row r="33" spans="1:113" ht="19.5" customHeight="1">
      <c r="A33" s="90" t="s">
        <v>38</v>
      </c>
      <c r="B33" s="90" t="s">
        <v>38</v>
      </c>
      <c r="C33" s="90" t="s">
        <v>38</v>
      </c>
      <c r="D33" s="90" t="s">
        <v>347</v>
      </c>
      <c r="E33" s="129">
        <f t="shared" si="3"/>
        <v>2360.27</v>
      </c>
      <c r="F33" s="129">
        <v>353.27</v>
      </c>
      <c r="G33" s="129">
        <v>0</v>
      </c>
      <c r="H33" s="129">
        <v>0</v>
      </c>
      <c r="I33" s="129">
        <v>0</v>
      </c>
      <c r="J33" s="129">
        <v>0</v>
      </c>
      <c r="K33" s="129">
        <v>0</v>
      </c>
      <c r="L33" s="129">
        <v>0</v>
      </c>
      <c r="M33" s="129">
        <v>0</v>
      </c>
      <c r="N33" s="129">
        <v>341.31</v>
      </c>
      <c r="O33" s="130">
        <v>11.96</v>
      </c>
      <c r="P33" s="130">
        <v>0</v>
      </c>
      <c r="Q33" s="130">
        <v>0</v>
      </c>
      <c r="R33" s="130">
        <v>0</v>
      </c>
      <c r="S33" s="130">
        <v>0</v>
      </c>
      <c r="T33" s="130">
        <v>0</v>
      </c>
      <c r="U33" s="130">
        <v>0</v>
      </c>
      <c r="V33" s="130">
        <v>0</v>
      </c>
      <c r="W33" s="130">
        <v>0</v>
      </c>
      <c r="X33" s="130">
        <v>0</v>
      </c>
      <c r="Y33" s="130">
        <v>0</v>
      </c>
      <c r="Z33" s="130">
        <v>0</v>
      </c>
      <c r="AA33" s="130">
        <v>0</v>
      </c>
      <c r="AB33" s="130">
        <v>0</v>
      </c>
      <c r="AC33" s="130">
        <v>0</v>
      </c>
      <c r="AD33" s="130">
        <v>0</v>
      </c>
      <c r="AE33" s="130">
        <v>0</v>
      </c>
      <c r="AF33" s="130">
        <v>0</v>
      </c>
      <c r="AG33" s="130">
        <v>0</v>
      </c>
      <c r="AH33" s="130">
        <v>0</v>
      </c>
      <c r="AI33" s="130">
        <v>0</v>
      </c>
      <c r="AJ33" s="130">
        <v>0</v>
      </c>
      <c r="AK33" s="130">
        <v>0</v>
      </c>
      <c r="AL33" s="130">
        <v>0</v>
      </c>
      <c r="AM33" s="130">
        <v>0</v>
      </c>
      <c r="AN33" s="130">
        <v>0</v>
      </c>
      <c r="AO33" s="130">
        <v>0</v>
      </c>
      <c r="AP33" s="130">
        <v>0</v>
      </c>
      <c r="AQ33" s="130">
        <v>0</v>
      </c>
      <c r="AR33" s="130">
        <v>0</v>
      </c>
      <c r="AS33" s="130">
        <v>0</v>
      </c>
      <c r="AT33" s="130">
        <v>0</v>
      </c>
      <c r="AU33" s="130">
        <v>0</v>
      </c>
      <c r="AV33" s="130">
        <f t="shared" si="4"/>
        <v>2007</v>
      </c>
      <c r="AW33" s="130">
        <v>0</v>
      </c>
      <c r="AX33" s="130">
        <v>0</v>
      </c>
      <c r="AY33" s="130">
        <v>0</v>
      </c>
      <c r="AZ33" s="130">
        <v>0</v>
      </c>
      <c r="BA33" s="130">
        <v>0</v>
      </c>
      <c r="BB33" s="130">
        <v>0</v>
      </c>
      <c r="BC33" s="130">
        <v>0</v>
      </c>
      <c r="BD33" s="130">
        <v>0</v>
      </c>
      <c r="BE33" s="130">
        <v>0</v>
      </c>
      <c r="BF33" s="130">
        <v>0</v>
      </c>
      <c r="BG33" s="130">
        <v>2007</v>
      </c>
      <c r="BH33" s="130">
        <v>0</v>
      </c>
      <c r="BI33" s="130">
        <v>0</v>
      </c>
      <c r="BJ33" s="130">
        <v>0</v>
      </c>
      <c r="BK33" s="130">
        <v>0</v>
      </c>
      <c r="BL33" s="130">
        <v>0</v>
      </c>
      <c r="BM33" s="130">
        <v>0</v>
      </c>
      <c r="BN33" s="130">
        <v>0</v>
      </c>
      <c r="BO33" s="130">
        <v>0</v>
      </c>
      <c r="BP33" s="130">
        <v>0</v>
      </c>
      <c r="BQ33" s="130">
        <v>0</v>
      </c>
      <c r="BR33" s="130">
        <v>0</v>
      </c>
      <c r="BS33" s="130">
        <v>0</v>
      </c>
      <c r="BT33" s="130">
        <v>0</v>
      </c>
      <c r="BU33" s="130">
        <v>0</v>
      </c>
      <c r="BV33" s="130">
        <v>0</v>
      </c>
      <c r="BW33" s="130">
        <v>0</v>
      </c>
      <c r="BX33" s="130">
        <v>0</v>
      </c>
      <c r="BY33" s="130">
        <v>0</v>
      </c>
      <c r="BZ33" s="130">
        <v>0</v>
      </c>
      <c r="CA33" s="130">
        <v>0</v>
      </c>
      <c r="CB33" s="130">
        <v>0</v>
      </c>
      <c r="CC33" s="130">
        <v>0</v>
      </c>
      <c r="CD33" s="130">
        <v>0</v>
      </c>
      <c r="CE33" s="130">
        <v>0</v>
      </c>
      <c r="CF33" s="130">
        <v>0</v>
      </c>
      <c r="CG33" s="130">
        <v>0</v>
      </c>
      <c r="CH33" s="130">
        <v>0</v>
      </c>
      <c r="CI33" s="130">
        <v>0</v>
      </c>
      <c r="CJ33" s="130">
        <v>0</v>
      </c>
      <c r="CK33" s="130">
        <v>0</v>
      </c>
      <c r="CL33" s="130">
        <v>0</v>
      </c>
      <c r="CM33" s="130">
        <v>0</v>
      </c>
      <c r="CN33" s="130">
        <v>0</v>
      </c>
      <c r="CO33" s="130">
        <v>0</v>
      </c>
      <c r="CP33" s="130">
        <v>0</v>
      </c>
      <c r="CQ33" s="130">
        <v>0</v>
      </c>
      <c r="CR33" s="130">
        <v>0</v>
      </c>
      <c r="CS33" s="130">
        <v>0</v>
      </c>
      <c r="CT33" s="130">
        <v>0</v>
      </c>
      <c r="CU33" s="130">
        <v>0</v>
      </c>
      <c r="CV33" s="130">
        <v>0</v>
      </c>
      <c r="CW33" s="130">
        <v>0</v>
      </c>
      <c r="CX33" s="130">
        <v>0</v>
      </c>
      <c r="CY33" s="130">
        <v>0</v>
      </c>
      <c r="CZ33" s="130">
        <v>0</v>
      </c>
      <c r="DA33" s="130">
        <v>0</v>
      </c>
      <c r="DB33" s="130">
        <v>0</v>
      </c>
      <c r="DC33" s="130">
        <v>0</v>
      </c>
      <c r="DD33" s="130">
        <v>0</v>
      </c>
      <c r="DE33" s="130">
        <v>0</v>
      </c>
      <c r="DF33" s="130">
        <v>0</v>
      </c>
      <c r="DG33" s="130">
        <v>0</v>
      </c>
      <c r="DH33" s="130">
        <v>0</v>
      </c>
      <c r="DI33" s="130">
        <v>0</v>
      </c>
    </row>
    <row r="34" spans="1:113" ht="19.5" customHeight="1">
      <c r="A34" s="90" t="s">
        <v>38</v>
      </c>
      <c r="B34" s="90" t="s">
        <v>38</v>
      </c>
      <c r="C34" s="90" t="s">
        <v>38</v>
      </c>
      <c r="D34" s="90" t="s">
        <v>348</v>
      </c>
      <c r="E34" s="129">
        <f t="shared" si="3"/>
        <v>353.27</v>
      </c>
      <c r="F34" s="129">
        <v>353.27</v>
      </c>
      <c r="G34" s="129">
        <v>0</v>
      </c>
      <c r="H34" s="129">
        <v>0</v>
      </c>
      <c r="I34" s="129">
        <v>0</v>
      </c>
      <c r="J34" s="129">
        <v>0</v>
      </c>
      <c r="K34" s="129">
        <v>0</v>
      </c>
      <c r="L34" s="129">
        <v>0</v>
      </c>
      <c r="M34" s="129">
        <v>0</v>
      </c>
      <c r="N34" s="129">
        <v>341.31</v>
      </c>
      <c r="O34" s="130">
        <v>11.96</v>
      </c>
      <c r="P34" s="130">
        <v>0</v>
      </c>
      <c r="Q34" s="130">
        <v>0</v>
      </c>
      <c r="R34" s="130">
        <v>0</v>
      </c>
      <c r="S34" s="130">
        <v>0</v>
      </c>
      <c r="T34" s="130">
        <v>0</v>
      </c>
      <c r="U34" s="130">
        <v>0</v>
      </c>
      <c r="V34" s="130">
        <v>0</v>
      </c>
      <c r="W34" s="130">
        <v>0</v>
      </c>
      <c r="X34" s="130">
        <v>0</v>
      </c>
      <c r="Y34" s="130">
        <v>0</v>
      </c>
      <c r="Z34" s="130">
        <v>0</v>
      </c>
      <c r="AA34" s="130">
        <v>0</v>
      </c>
      <c r="AB34" s="130">
        <v>0</v>
      </c>
      <c r="AC34" s="130">
        <v>0</v>
      </c>
      <c r="AD34" s="130">
        <v>0</v>
      </c>
      <c r="AE34" s="130">
        <v>0</v>
      </c>
      <c r="AF34" s="130">
        <v>0</v>
      </c>
      <c r="AG34" s="130">
        <v>0</v>
      </c>
      <c r="AH34" s="130">
        <v>0</v>
      </c>
      <c r="AI34" s="130">
        <v>0</v>
      </c>
      <c r="AJ34" s="130">
        <v>0</v>
      </c>
      <c r="AK34" s="130">
        <v>0</v>
      </c>
      <c r="AL34" s="130">
        <v>0</v>
      </c>
      <c r="AM34" s="130">
        <v>0</v>
      </c>
      <c r="AN34" s="130">
        <v>0</v>
      </c>
      <c r="AO34" s="130">
        <v>0</v>
      </c>
      <c r="AP34" s="130">
        <v>0</v>
      </c>
      <c r="AQ34" s="130">
        <v>0</v>
      </c>
      <c r="AR34" s="130">
        <v>0</v>
      </c>
      <c r="AS34" s="130">
        <v>0</v>
      </c>
      <c r="AT34" s="130">
        <v>0</v>
      </c>
      <c r="AU34" s="130">
        <v>0</v>
      </c>
      <c r="AV34" s="130">
        <f t="shared" si="4"/>
        <v>0</v>
      </c>
      <c r="AW34" s="130">
        <v>0</v>
      </c>
      <c r="AX34" s="130">
        <v>0</v>
      </c>
      <c r="AY34" s="130">
        <v>0</v>
      </c>
      <c r="AZ34" s="130">
        <v>0</v>
      </c>
      <c r="BA34" s="130">
        <v>0</v>
      </c>
      <c r="BB34" s="130">
        <v>0</v>
      </c>
      <c r="BC34" s="130">
        <v>0</v>
      </c>
      <c r="BD34" s="130">
        <v>0</v>
      </c>
      <c r="BE34" s="130">
        <v>0</v>
      </c>
      <c r="BF34" s="130">
        <v>0</v>
      </c>
      <c r="BG34" s="130">
        <v>0</v>
      </c>
      <c r="BH34" s="130">
        <v>0</v>
      </c>
      <c r="BI34" s="130">
        <v>0</v>
      </c>
      <c r="BJ34" s="130">
        <v>0</v>
      </c>
      <c r="BK34" s="130">
        <v>0</v>
      </c>
      <c r="BL34" s="130">
        <v>0</v>
      </c>
      <c r="BM34" s="130">
        <v>0</v>
      </c>
      <c r="BN34" s="130">
        <v>0</v>
      </c>
      <c r="BO34" s="130">
        <v>0</v>
      </c>
      <c r="BP34" s="130">
        <v>0</v>
      </c>
      <c r="BQ34" s="130">
        <v>0</v>
      </c>
      <c r="BR34" s="130">
        <v>0</v>
      </c>
      <c r="BS34" s="130">
        <v>0</v>
      </c>
      <c r="BT34" s="130">
        <v>0</v>
      </c>
      <c r="BU34" s="130">
        <v>0</v>
      </c>
      <c r="BV34" s="130">
        <v>0</v>
      </c>
      <c r="BW34" s="130">
        <v>0</v>
      </c>
      <c r="BX34" s="130">
        <v>0</v>
      </c>
      <c r="BY34" s="130">
        <v>0</v>
      </c>
      <c r="BZ34" s="130">
        <v>0</v>
      </c>
      <c r="CA34" s="130">
        <v>0</v>
      </c>
      <c r="CB34" s="130">
        <v>0</v>
      </c>
      <c r="CC34" s="130">
        <v>0</v>
      </c>
      <c r="CD34" s="130">
        <v>0</v>
      </c>
      <c r="CE34" s="130">
        <v>0</v>
      </c>
      <c r="CF34" s="130">
        <v>0</v>
      </c>
      <c r="CG34" s="130">
        <v>0</v>
      </c>
      <c r="CH34" s="130">
        <v>0</v>
      </c>
      <c r="CI34" s="130">
        <v>0</v>
      </c>
      <c r="CJ34" s="130">
        <v>0</v>
      </c>
      <c r="CK34" s="130">
        <v>0</v>
      </c>
      <c r="CL34" s="130">
        <v>0</v>
      </c>
      <c r="CM34" s="130">
        <v>0</v>
      </c>
      <c r="CN34" s="130">
        <v>0</v>
      </c>
      <c r="CO34" s="130">
        <v>0</v>
      </c>
      <c r="CP34" s="130">
        <v>0</v>
      </c>
      <c r="CQ34" s="130">
        <v>0</v>
      </c>
      <c r="CR34" s="130">
        <v>0</v>
      </c>
      <c r="CS34" s="130">
        <v>0</v>
      </c>
      <c r="CT34" s="130">
        <v>0</v>
      </c>
      <c r="CU34" s="130">
        <v>0</v>
      </c>
      <c r="CV34" s="130">
        <v>0</v>
      </c>
      <c r="CW34" s="130">
        <v>0</v>
      </c>
      <c r="CX34" s="130">
        <v>0</v>
      </c>
      <c r="CY34" s="130">
        <v>0</v>
      </c>
      <c r="CZ34" s="130">
        <v>0</v>
      </c>
      <c r="DA34" s="130">
        <v>0</v>
      </c>
      <c r="DB34" s="130">
        <v>0</v>
      </c>
      <c r="DC34" s="130">
        <v>0</v>
      </c>
      <c r="DD34" s="130">
        <v>0</v>
      </c>
      <c r="DE34" s="130">
        <v>0</v>
      </c>
      <c r="DF34" s="130">
        <v>0</v>
      </c>
      <c r="DG34" s="130">
        <v>0</v>
      </c>
      <c r="DH34" s="130">
        <v>0</v>
      </c>
      <c r="DI34" s="130">
        <v>0</v>
      </c>
    </row>
    <row r="35" spans="1:113" ht="19.5" customHeight="1">
      <c r="A35" s="90" t="s">
        <v>101</v>
      </c>
      <c r="B35" s="90" t="s">
        <v>102</v>
      </c>
      <c r="C35" s="90" t="s">
        <v>84</v>
      </c>
      <c r="D35" s="90" t="s">
        <v>103</v>
      </c>
      <c r="E35" s="129">
        <f t="shared" si="3"/>
        <v>71.12</v>
      </c>
      <c r="F35" s="129">
        <v>71.12</v>
      </c>
      <c r="G35" s="129">
        <v>0</v>
      </c>
      <c r="H35" s="129">
        <v>0</v>
      </c>
      <c r="I35" s="129">
        <v>0</v>
      </c>
      <c r="J35" s="129">
        <v>0</v>
      </c>
      <c r="K35" s="129">
        <v>0</v>
      </c>
      <c r="L35" s="129">
        <v>0</v>
      </c>
      <c r="M35" s="129">
        <v>0</v>
      </c>
      <c r="N35" s="129">
        <v>71.12</v>
      </c>
      <c r="O35" s="130">
        <v>0</v>
      </c>
      <c r="P35" s="130">
        <v>0</v>
      </c>
      <c r="Q35" s="130">
        <v>0</v>
      </c>
      <c r="R35" s="130">
        <v>0</v>
      </c>
      <c r="S35" s="130">
        <v>0</v>
      </c>
      <c r="T35" s="130">
        <v>0</v>
      </c>
      <c r="U35" s="130">
        <v>0</v>
      </c>
      <c r="V35" s="130">
        <v>0</v>
      </c>
      <c r="W35" s="130">
        <v>0</v>
      </c>
      <c r="X35" s="130">
        <v>0</v>
      </c>
      <c r="Y35" s="130">
        <v>0</v>
      </c>
      <c r="Z35" s="130">
        <v>0</v>
      </c>
      <c r="AA35" s="130">
        <v>0</v>
      </c>
      <c r="AB35" s="130">
        <v>0</v>
      </c>
      <c r="AC35" s="130">
        <v>0</v>
      </c>
      <c r="AD35" s="130">
        <v>0</v>
      </c>
      <c r="AE35" s="130">
        <v>0</v>
      </c>
      <c r="AF35" s="130">
        <v>0</v>
      </c>
      <c r="AG35" s="130">
        <v>0</v>
      </c>
      <c r="AH35" s="130">
        <v>0</v>
      </c>
      <c r="AI35" s="130">
        <v>0</v>
      </c>
      <c r="AJ35" s="130">
        <v>0</v>
      </c>
      <c r="AK35" s="130">
        <v>0</v>
      </c>
      <c r="AL35" s="130">
        <v>0</v>
      </c>
      <c r="AM35" s="130">
        <v>0</v>
      </c>
      <c r="AN35" s="130">
        <v>0</v>
      </c>
      <c r="AO35" s="130">
        <v>0</v>
      </c>
      <c r="AP35" s="130">
        <v>0</v>
      </c>
      <c r="AQ35" s="130">
        <v>0</v>
      </c>
      <c r="AR35" s="130">
        <v>0</v>
      </c>
      <c r="AS35" s="130">
        <v>0</v>
      </c>
      <c r="AT35" s="130">
        <v>0</v>
      </c>
      <c r="AU35" s="130">
        <v>0</v>
      </c>
      <c r="AV35" s="130">
        <f t="shared" si="4"/>
        <v>0</v>
      </c>
      <c r="AW35" s="130">
        <v>0</v>
      </c>
      <c r="AX35" s="130">
        <v>0</v>
      </c>
      <c r="AY35" s="130">
        <v>0</v>
      </c>
      <c r="AZ35" s="130">
        <v>0</v>
      </c>
      <c r="BA35" s="130">
        <v>0</v>
      </c>
      <c r="BB35" s="130">
        <v>0</v>
      </c>
      <c r="BC35" s="130">
        <v>0</v>
      </c>
      <c r="BD35" s="130">
        <v>0</v>
      </c>
      <c r="BE35" s="130">
        <v>0</v>
      </c>
      <c r="BF35" s="130">
        <v>0</v>
      </c>
      <c r="BG35" s="130">
        <v>0</v>
      </c>
      <c r="BH35" s="130">
        <v>0</v>
      </c>
      <c r="BI35" s="130">
        <v>0</v>
      </c>
      <c r="BJ35" s="130">
        <v>0</v>
      </c>
      <c r="BK35" s="130">
        <v>0</v>
      </c>
      <c r="BL35" s="130">
        <v>0</v>
      </c>
      <c r="BM35" s="130">
        <v>0</v>
      </c>
      <c r="BN35" s="130">
        <v>0</v>
      </c>
      <c r="BO35" s="130">
        <v>0</v>
      </c>
      <c r="BP35" s="130">
        <v>0</v>
      </c>
      <c r="BQ35" s="130">
        <v>0</v>
      </c>
      <c r="BR35" s="130">
        <v>0</v>
      </c>
      <c r="BS35" s="130">
        <v>0</v>
      </c>
      <c r="BT35" s="130">
        <v>0</v>
      </c>
      <c r="BU35" s="130">
        <v>0</v>
      </c>
      <c r="BV35" s="130">
        <v>0</v>
      </c>
      <c r="BW35" s="130">
        <v>0</v>
      </c>
      <c r="BX35" s="130">
        <v>0</v>
      </c>
      <c r="BY35" s="130">
        <v>0</v>
      </c>
      <c r="BZ35" s="130">
        <v>0</v>
      </c>
      <c r="CA35" s="130">
        <v>0</v>
      </c>
      <c r="CB35" s="130">
        <v>0</v>
      </c>
      <c r="CC35" s="130">
        <v>0</v>
      </c>
      <c r="CD35" s="130">
        <v>0</v>
      </c>
      <c r="CE35" s="130">
        <v>0</v>
      </c>
      <c r="CF35" s="130">
        <v>0</v>
      </c>
      <c r="CG35" s="130">
        <v>0</v>
      </c>
      <c r="CH35" s="130">
        <v>0</v>
      </c>
      <c r="CI35" s="130">
        <v>0</v>
      </c>
      <c r="CJ35" s="130">
        <v>0</v>
      </c>
      <c r="CK35" s="130">
        <v>0</v>
      </c>
      <c r="CL35" s="130">
        <v>0</v>
      </c>
      <c r="CM35" s="130">
        <v>0</v>
      </c>
      <c r="CN35" s="130">
        <v>0</v>
      </c>
      <c r="CO35" s="130">
        <v>0</v>
      </c>
      <c r="CP35" s="130">
        <v>0</v>
      </c>
      <c r="CQ35" s="130">
        <v>0</v>
      </c>
      <c r="CR35" s="130">
        <v>0</v>
      </c>
      <c r="CS35" s="130">
        <v>0</v>
      </c>
      <c r="CT35" s="130">
        <v>0</v>
      </c>
      <c r="CU35" s="130">
        <v>0</v>
      </c>
      <c r="CV35" s="130">
        <v>0</v>
      </c>
      <c r="CW35" s="130">
        <v>0</v>
      </c>
      <c r="CX35" s="130">
        <v>0</v>
      </c>
      <c r="CY35" s="130">
        <v>0</v>
      </c>
      <c r="CZ35" s="130">
        <v>0</v>
      </c>
      <c r="DA35" s="130">
        <v>0</v>
      </c>
      <c r="DB35" s="130">
        <v>0</v>
      </c>
      <c r="DC35" s="130">
        <v>0</v>
      </c>
      <c r="DD35" s="130">
        <v>0</v>
      </c>
      <c r="DE35" s="130">
        <v>0</v>
      </c>
      <c r="DF35" s="130">
        <v>0</v>
      </c>
      <c r="DG35" s="130">
        <v>0</v>
      </c>
      <c r="DH35" s="130">
        <v>0</v>
      </c>
      <c r="DI35" s="130">
        <v>0</v>
      </c>
    </row>
    <row r="36" spans="1:113" ht="19.5" customHeight="1">
      <c r="A36" s="90" t="s">
        <v>101</v>
      </c>
      <c r="B36" s="90" t="s">
        <v>102</v>
      </c>
      <c r="C36" s="90" t="s">
        <v>85</v>
      </c>
      <c r="D36" s="90" t="s">
        <v>117</v>
      </c>
      <c r="E36" s="129">
        <f t="shared" si="3"/>
        <v>270.19</v>
      </c>
      <c r="F36" s="129">
        <v>270.19</v>
      </c>
      <c r="G36" s="129">
        <v>0</v>
      </c>
      <c r="H36" s="129">
        <v>0</v>
      </c>
      <c r="I36" s="129">
        <v>0</v>
      </c>
      <c r="J36" s="129">
        <v>0</v>
      </c>
      <c r="K36" s="129">
        <v>0</v>
      </c>
      <c r="L36" s="129">
        <v>0</v>
      </c>
      <c r="M36" s="129">
        <v>0</v>
      </c>
      <c r="N36" s="129">
        <v>270.19</v>
      </c>
      <c r="O36" s="130">
        <v>0</v>
      </c>
      <c r="P36" s="130">
        <v>0</v>
      </c>
      <c r="Q36" s="130">
        <v>0</v>
      </c>
      <c r="R36" s="130">
        <v>0</v>
      </c>
      <c r="S36" s="130">
        <v>0</v>
      </c>
      <c r="T36" s="130">
        <v>0</v>
      </c>
      <c r="U36" s="130">
        <v>0</v>
      </c>
      <c r="V36" s="130">
        <v>0</v>
      </c>
      <c r="W36" s="130">
        <v>0</v>
      </c>
      <c r="X36" s="130">
        <v>0</v>
      </c>
      <c r="Y36" s="130">
        <v>0</v>
      </c>
      <c r="Z36" s="130">
        <v>0</v>
      </c>
      <c r="AA36" s="130">
        <v>0</v>
      </c>
      <c r="AB36" s="130">
        <v>0</v>
      </c>
      <c r="AC36" s="130">
        <v>0</v>
      </c>
      <c r="AD36" s="130">
        <v>0</v>
      </c>
      <c r="AE36" s="130">
        <v>0</v>
      </c>
      <c r="AF36" s="130">
        <v>0</v>
      </c>
      <c r="AG36" s="130">
        <v>0</v>
      </c>
      <c r="AH36" s="130">
        <v>0</v>
      </c>
      <c r="AI36" s="130">
        <v>0</v>
      </c>
      <c r="AJ36" s="130">
        <v>0</v>
      </c>
      <c r="AK36" s="130">
        <v>0</v>
      </c>
      <c r="AL36" s="130">
        <v>0</v>
      </c>
      <c r="AM36" s="130">
        <v>0</v>
      </c>
      <c r="AN36" s="130">
        <v>0</v>
      </c>
      <c r="AO36" s="130">
        <v>0</v>
      </c>
      <c r="AP36" s="130">
        <v>0</v>
      </c>
      <c r="AQ36" s="130">
        <v>0</v>
      </c>
      <c r="AR36" s="130">
        <v>0</v>
      </c>
      <c r="AS36" s="130">
        <v>0</v>
      </c>
      <c r="AT36" s="130">
        <v>0</v>
      </c>
      <c r="AU36" s="130">
        <v>0</v>
      </c>
      <c r="AV36" s="130">
        <f t="shared" si="4"/>
        <v>0</v>
      </c>
      <c r="AW36" s="130">
        <v>0</v>
      </c>
      <c r="AX36" s="130">
        <v>0</v>
      </c>
      <c r="AY36" s="130">
        <v>0</v>
      </c>
      <c r="AZ36" s="130">
        <v>0</v>
      </c>
      <c r="BA36" s="130">
        <v>0</v>
      </c>
      <c r="BB36" s="130">
        <v>0</v>
      </c>
      <c r="BC36" s="130">
        <v>0</v>
      </c>
      <c r="BD36" s="130">
        <v>0</v>
      </c>
      <c r="BE36" s="130">
        <v>0</v>
      </c>
      <c r="BF36" s="130">
        <v>0</v>
      </c>
      <c r="BG36" s="130">
        <v>0</v>
      </c>
      <c r="BH36" s="130">
        <v>0</v>
      </c>
      <c r="BI36" s="130">
        <v>0</v>
      </c>
      <c r="BJ36" s="130">
        <v>0</v>
      </c>
      <c r="BK36" s="130">
        <v>0</v>
      </c>
      <c r="BL36" s="130">
        <v>0</v>
      </c>
      <c r="BM36" s="130">
        <v>0</v>
      </c>
      <c r="BN36" s="130">
        <v>0</v>
      </c>
      <c r="BO36" s="130">
        <v>0</v>
      </c>
      <c r="BP36" s="130">
        <v>0</v>
      </c>
      <c r="BQ36" s="130">
        <v>0</v>
      </c>
      <c r="BR36" s="130">
        <v>0</v>
      </c>
      <c r="BS36" s="130">
        <v>0</v>
      </c>
      <c r="BT36" s="130">
        <v>0</v>
      </c>
      <c r="BU36" s="130">
        <v>0</v>
      </c>
      <c r="BV36" s="130">
        <v>0</v>
      </c>
      <c r="BW36" s="130">
        <v>0</v>
      </c>
      <c r="BX36" s="130">
        <v>0</v>
      </c>
      <c r="BY36" s="130">
        <v>0</v>
      </c>
      <c r="BZ36" s="130">
        <v>0</v>
      </c>
      <c r="CA36" s="130">
        <v>0</v>
      </c>
      <c r="CB36" s="130">
        <v>0</v>
      </c>
      <c r="CC36" s="130">
        <v>0</v>
      </c>
      <c r="CD36" s="130">
        <v>0</v>
      </c>
      <c r="CE36" s="130">
        <v>0</v>
      </c>
      <c r="CF36" s="130">
        <v>0</v>
      </c>
      <c r="CG36" s="130">
        <v>0</v>
      </c>
      <c r="CH36" s="130">
        <v>0</v>
      </c>
      <c r="CI36" s="130">
        <v>0</v>
      </c>
      <c r="CJ36" s="130">
        <v>0</v>
      </c>
      <c r="CK36" s="130">
        <v>0</v>
      </c>
      <c r="CL36" s="130">
        <v>0</v>
      </c>
      <c r="CM36" s="130">
        <v>0</v>
      </c>
      <c r="CN36" s="130">
        <v>0</v>
      </c>
      <c r="CO36" s="130">
        <v>0</v>
      </c>
      <c r="CP36" s="130">
        <v>0</v>
      </c>
      <c r="CQ36" s="130">
        <v>0</v>
      </c>
      <c r="CR36" s="130">
        <v>0</v>
      </c>
      <c r="CS36" s="130">
        <v>0</v>
      </c>
      <c r="CT36" s="130">
        <v>0</v>
      </c>
      <c r="CU36" s="130">
        <v>0</v>
      </c>
      <c r="CV36" s="130">
        <v>0</v>
      </c>
      <c r="CW36" s="130">
        <v>0</v>
      </c>
      <c r="CX36" s="130">
        <v>0</v>
      </c>
      <c r="CY36" s="130">
        <v>0</v>
      </c>
      <c r="CZ36" s="130">
        <v>0</v>
      </c>
      <c r="DA36" s="130">
        <v>0</v>
      </c>
      <c r="DB36" s="130">
        <v>0</v>
      </c>
      <c r="DC36" s="130">
        <v>0</v>
      </c>
      <c r="DD36" s="130">
        <v>0</v>
      </c>
      <c r="DE36" s="130">
        <v>0</v>
      </c>
      <c r="DF36" s="130">
        <v>0</v>
      </c>
      <c r="DG36" s="130">
        <v>0</v>
      </c>
      <c r="DH36" s="130">
        <v>0</v>
      </c>
      <c r="DI36" s="130">
        <v>0</v>
      </c>
    </row>
    <row r="37" spans="1:113" ht="19.5" customHeight="1">
      <c r="A37" s="90" t="s">
        <v>101</v>
      </c>
      <c r="B37" s="90" t="s">
        <v>102</v>
      </c>
      <c r="C37" s="90" t="s">
        <v>90</v>
      </c>
      <c r="D37" s="90" t="s">
        <v>104</v>
      </c>
      <c r="E37" s="129">
        <f t="shared" si="3"/>
        <v>11.96</v>
      </c>
      <c r="F37" s="129">
        <v>11.96</v>
      </c>
      <c r="G37" s="129">
        <v>0</v>
      </c>
      <c r="H37" s="129">
        <v>0</v>
      </c>
      <c r="I37" s="129">
        <v>0</v>
      </c>
      <c r="J37" s="129">
        <v>0</v>
      </c>
      <c r="K37" s="129">
        <v>0</v>
      </c>
      <c r="L37" s="129">
        <v>0</v>
      </c>
      <c r="M37" s="129">
        <v>0</v>
      </c>
      <c r="N37" s="129">
        <v>0</v>
      </c>
      <c r="O37" s="130">
        <v>11.96</v>
      </c>
      <c r="P37" s="130">
        <v>0</v>
      </c>
      <c r="Q37" s="130">
        <v>0</v>
      </c>
      <c r="R37" s="130">
        <v>0</v>
      </c>
      <c r="S37" s="130">
        <v>0</v>
      </c>
      <c r="T37" s="130">
        <v>0</v>
      </c>
      <c r="U37" s="130">
        <v>0</v>
      </c>
      <c r="V37" s="130">
        <v>0</v>
      </c>
      <c r="W37" s="130">
        <v>0</v>
      </c>
      <c r="X37" s="130">
        <v>0</v>
      </c>
      <c r="Y37" s="130">
        <v>0</v>
      </c>
      <c r="Z37" s="130">
        <v>0</v>
      </c>
      <c r="AA37" s="130">
        <v>0</v>
      </c>
      <c r="AB37" s="130">
        <v>0</v>
      </c>
      <c r="AC37" s="130">
        <v>0</v>
      </c>
      <c r="AD37" s="130">
        <v>0</v>
      </c>
      <c r="AE37" s="130">
        <v>0</v>
      </c>
      <c r="AF37" s="130">
        <v>0</v>
      </c>
      <c r="AG37" s="130">
        <v>0</v>
      </c>
      <c r="AH37" s="130">
        <v>0</v>
      </c>
      <c r="AI37" s="130">
        <v>0</v>
      </c>
      <c r="AJ37" s="130">
        <v>0</v>
      </c>
      <c r="AK37" s="130">
        <v>0</v>
      </c>
      <c r="AL37" s="130">
        <v>0</v>
      </c>
      <c r="AM37" s="130">
        <v>0</v>
      </c>
      <c r="AN37" s="130">
        <v>0</v>
      </c>
      <c r="AO37" s="130">
        <v>0</v>
      </c>
      <c r="AP37" s="130">
        <v>0</v>
      </c>
      <c r="AQ37" s="130">
        <v>0</v>
      </c>
      <c r="AR37" s="130">
        <v>0</v>
      </c>
      <c r="AS37" s="130">
        <v>0</v>
      </c>
      <c r="AT37" s="130">
        <v>0</v>
      </c>
      <c r="AU37" s="130">
        <v>0</v>
      </c>
      <c r="AV37" s="130">
        <f t="shared" si="4"/>
        <v>0</v>
      </c>
      <c r="AW37" s="130">
        <v>0</v>
      </c>
      <c r="AX37" s="130">
        <v>0</v>
      </c>
      <c r="AY37" s="130">
        <v>0</v>
      </c>
      <c r="AZ37" s="130">
        <v>0</v>
      </c>
      <c r="BA37" s="130">
        <v>0</v>
      </c>
      <c r="BB37" s="130">
        <v>0</v>
      </c>
      <c r="BC37" s="130">
        <v>0</v>
      </c>
      <c r="BD37" s="130">
        <v>0</v>
      </c>
      <c r="BE37" s="130">
        <v>0</v>
      </c>
      <c r="BF37" s="130">
        <v>0</v>
      </c>
      <c r="BG37" s="130">
        <v>0</v>
      </c>
      <c r="BH37" s="130">
        <v>0</v>
      </c>
      <c r="BI37" s="130">
        <v>0</v>
      </c>
      <c r="BJ37" s="130">
        <v>0</v>
      </c>
      <c r="BK37" s="130">
        <v>0</v>
      </c>
      <c r="BL37" s="130">
        <v>0</v>
      </c>
      <c r="BM37" s="130">
        <v>0</v>
      </c>
      <c r="BN37" s="130">
        <v>0</v>
      </c>
      <c r="BO37" s="130">
        <v>0</v>
      </c>
      <c r="BP37" s="130">
        <v>0</v>
      </c>
      <c r="BQ37" s="130">
        <v>0</v>
      </c>
      <c r="BR37" s="130">
        <v>0</v>
      </c>
      <c r="BS37" s="130">
        <v>0</v>
      </c>
      <c r="BT37" s="130">
        <v>0</v>
      </c>
      <c r="BU37" s="130">
        <v>0</v>
      </c>
      <c r="BV37" s="130">
        <v>0</v>
      </c>
      <c r="BW37" s="130">
        <v>0</v>
      </c>
      <c r="BX37" s="130">
        <v>0</v>
      </c>
      <c r="BY37" s="130">
        <v>0</v>
      </c>
      <c r="BZ37" s="130">
        <v>0</v>
      </c>
      <c r="CA37" s="130">
        <v>0</v>
      </c>
      <c r="CB37" s="130">
        <v>0</v>
      </c>
      <c r="CC37" s="130">
        <v>0</v>
      </c>
      <c r="CD37" s="130">
        <v>0</v>
      </c>
      <c r="CE37" s="130">
        <v>0</v>
      </c>
      <c r="CF37" s="130">
        <v>0</v>
      </c>
      <c r="CG37" s="130">
        <v>0</v>
      </c>
      <c r="CH37" s="130">
        <v>0</v>
      </c>
      <c r="CI37" s="130">
        <v>0</v>
      </c>
      <c r="CJ37" s="130">
        <v>0</v>
      </c>
      <c r="CK37" s="130">
        <v>0</v>
      </c>
      <c r="CL37" s="130">
        <v>0</v>
      </c>
      <c r="CM37" s="130">
        <v>0</v>
      </c>
      <c r="CN37" s="130">
        <v>0</v>
      </c>
      <c r="CO37" s="130">
        <v>0</v>
      </c>
      <c r="CP37" s="130">
        <v>0</v>
      </c>
      <c r="CQ37" s="130">
        <v>0</v>
      </c>
      <c r="CR37" s="130">
        <v>0</v>
      </c>
      <c r="CS37" s="130">
        <v>0</v>
      </c>
      <c r="CT37" s="130">
        <v>0</v>
      </c>
      <c r="CU37" s="130">
        <v>0</v>
      </c>
      <c r="CV37" s="130">
        <v>0</v>
      </c>
      <c r="CW37" s="130">
        <v>0</v>
      </c>
      <c r="CX37" s="130">
        <v>0</v>
      </c>
      <c r="CY37" s="130">
        <v>0</v>
      </c>
      <c r="CZ37" s="130">
        <v>0</v>
      </c>
      <c r="DA37" s="130">
        <v>0</v>
      </c>
      <c r="DB37" s="130">
        <v>0</v>
      </c>
      <c r="DC37" s="130">
        <v>0</v>
      </c>
      <c r="DD37" s="130">
        <v>0</v>
      </c>
      <c r="DE37" s="130">
        <v>0</v>
      </c>
      <c r="DF37" s="130">
        <v>0</v>
      </c>
      <c r="DG37" s="130">
        <v>0</v>
      </c>
      <c r="DH37" s="130">
        <v>0</v>
      </c>
      <c r="DI37" s="130">
        <v>0</v>
      </c>
    </row>
    <row r="38" spans="1:113" ht="19.5" customHeight="1">
      <c r="A38" s="90" t="s">
        <v>38</v>
      </c>
      <c r="B38" s="90" t="s">
        <v>38</v>
      </c>
      <c r="C38" s="90" t="s">
        <v>38</v>
      </c>
      <c r="D38" s="90" t="s">
        <v>349</v>
      </c>
      <c r="E38" s="129">
        <f t="shared" si="3"/>
        <v>2007</v>
      </c>
      <c r="F38" s="129">
        <v>0</v>
      </c>
      <c r="G38" s="129">
        <v>0</v>
      </c>
      <c r="H38" s="129">
        <v>0</v>
      </c>
      <c r="I38" s="129">
        <v>0</v>
      </c>
      <c r="J38" s="129">
        <v>0</v>
      </c>
      <c r="K38" s="129">
        <v>0</v>
      </c>
      <c r="L38" s="129">
        <v>0</v>
      </c>
      <c r="M38" s="129">
        <v>0</v>
      </c>
      <c r="N38" s="129">
        <v>0</v>
      </c>
      <c r="O38" s="130">
        <v>0</v>
      </c>
      <c r="P38" s="130">
        <v>0</v>
      </c>
      <c r="Q38" s="130">
        <v>0</v>
      </c>
      <c r="R38" s="130">
        <v>0</v>
      </c>
      <c r="S38" s="130">
        <v>0</v>
      </c>
      <c r="T38" s="130">
        <v>0</v>
      </c>
      <c r="U38" s="130">
        <v>0</v>
      </c>
      <c r="V38" s="130">
        <v>0</v>
      </c>
      <c r="W38" s="130">
        <v>0</v>
      </c>
      <c r="X38" s="130">
        <v>0</v>
      </c>
      <c r="Y38" s="130">
        <v>0</v>
      </c>
      <c r="Z38" s="130">
        <v>0</v>
      </c>
      <c r="AA38" s="130">
        <v>0</v>
      </c>
      <c r="AB38" s="130">
        <v>0</v>
      </c>
      <c r="AC38" s="130">
        <v>0</v>
      </c>
      <c r="AD38" s="130">
        <v>0</v>
      </c>
      <c r="AE38" s="130">
        <v>0</v>
      </c>
      <c r="AF38" s="130">
        <v>0</v>
      </c>
      <c r="AG38" s="130">
        <v>0</v>
      </c>
      <c r="AH38" s="130">
        <v>0</v>
      </c>
      <c r="AI38" s="130">
        <v>0</v>
      </c>
      <c r="AJ38" s="130">
        <v>0</v>
      </c>
      <c r="AK38" s="130">
        <v>0</v>
      </c>
      <c r="AL38" s="130">
        <v>0</v>
      </c>
      <c r="AM38" s="130">
        <v>0</v>
      </c>
      <c r="AN38" s="130">
        <v>0</v>
      </c>
      <c r="AO38" s="130">
        <v>0</v>
      </c>
      <c r="AP38" s="130">
        <v>0</v>
      </c>
      <c r="AQ38" s="130">
        <v>0</v>
      </c>
      <c r="AR38" s="130">
        <v>0</v>
      </c>
      <c r="AS38" s="130">
        <v>0</v>
      </c>
      <c r="AT38" s="130">
        <v>0</v>
      </c>
      <c r="AU38" s="130">
        <v>0</v>
      </c>
      <c r="AV38" s="130">
        <f t="shared" si="4"/>
        <v>2007</v>
      </c>
      <c r="AW38" s="130">
        <v>0</v>
      </c>
      <c r="AX38" s="130">
        <v>0</v>
      </c>
      <c r="AY38" s="130">
        <v>0</v>
      </c>
      <c r="AZ38" s="130">
        <v>0</v>
      </c>
      <c r="BA38" s="130">
        <v>0</v>
      </c>
      <c r="BB38" s="130">
        <v>0</v>
      </c>
      <c r="BC38" s="130">
        <v>0</v>
      </c>
      <c r="BD38" s="130">
        <v>0</v>
      </c>
      <c r="BE38" s="130">
        <v>0</v>
      </c>
      <c r="BF38" s="130">
        <v>0</v>
      </c>
      <c r="BG38" s="130">
        <v>2007</v>
      </c>
      <c r="BH38" s="130">
        <v>0</v>
      </c>
      <c r="BI38" s="130">
        <v>0</v>
      </c>
      <c r="BJ38" s="130">
        <v>0</v>
      </c>
      <c r="BK38" s="130">
        <v>0</v>
      </c>
      <c r="BL38" s="130">
        <v>0</v>
      </c>
      <c r="BM38" s="130">
        <v>0</v>
      </c>
      <c r="BN38" s="130">
        <v>0</v>
      </c>
      <c r="BO38" s="130">
        <v>0</v>
      </c>
      <c r="BP38" s="130">
        <v>0</v>
      </c>
      <c r="BQ38" s="130">
        <v>0</v>
      </c>
      <c r="BR38" s="130">
        <v>0</v>
      </c>
      <c r="BS38" s="130">
        <v>0</v>
      </c>
      <c r="BT38" s="130">
        <v>0</v>
      </c>
      <c r="BU38" s="130">
        <v>0</v>
      </c>
      <c r="BV38" s="130">
        <v>0</v>
      </c>
      <c r="BW38" s="130">
        <v>0</v>
      </c>
      <c r="BX38" s="130">
        <v>0</v>
      </c>
      <c r="BY38" s="130">
        <v>0</v>
      </c>
      <c r="BZ38" s="130">
        <v>0</v>
      </c>
      <c r="CA38" s="130">
        <v>0</v>
      </c>
      <c r="CB38" s="130">
        <v>0</v>
      </c>
      <c r="CC38" s="130">
        <v>0</v>
      </c>
      <c r="CD38" s="130">
        <v>0</v>
      </c>
      <c r="CE38" s="130">
        <v>0</v>
      </c>
      <c r="CF38" s="130">
        <v>0</v>
      </c>
      <c r="CG38" s="130">
        <v>0</v>
      </c>
      <c r="CH38" s="130">
        <v>0</v>
      </c>
      <c r="CI38" s="130">
        <v>0</v>
      </c>
      <c r="CJ38" s="130">
        <v>0</v>
      </c>
      <c r="CK38" s="130">
        <v>0</v>
      </c>
      <c r="CL38" s="130">
        <v>0</v>
      </c>
      <c r="CM38" s="130">
        <v>0</v>
      </c>
      <c r="CN38" s="130">
        <v>0</v>
      </c>
      <c r="CO38" s="130">
        <v>0</v>
      </c>
      <c r="CP38" s="130">
        <v>0</v>
      </c>
      <c r="CQ38" s="130">
        <v>0</v>
      </c>
      <c r="CR38" s="130">
        <v>0</v>
      </c>
      <c r="CS38" s="130">
        <v>0</v>
      </c>
      <c r="CT38" s="130">
        <v>0</v>
      </c>
      <c r="CU38" s="130">
        <v>0</v>
      </c>
      <c r="CV38" s="130">
        <v>0</v>
      </c>
      <c r="CW38" s="130">
        <v>0</v>
      </c>
      <c r="CX38" s="130">
        <v>0</v>
      </c>
      <c r="CY38" s="130">
        <v>0</v>
      </c>
      <c r="CZ38" s="130">
        <v>0</v>
      </c>
      <c r="DA38" s="130">
        <v>0</v>
      </c>
      <c r="DB38" s="130">
        <v>0</v>
      </c>
      <c r="DC38" s="130">
        <v>0</v>
      </c>
      <c r="DD38" s="130">
        <v>0</v>
      </c>
      <c r="DE38" s="130">
        <v>0</v>
      </c>
      <c r="DF38" s="130">
        <v>0</v>
      </c>
      <c r="DG38" s="130">
        <v>0</v>
      </c>
      <c r="DH38" s="130">
        <v>0</v>
      </c>
      <c r="DI38" s="130">
        <v>0</v>
      </c>
    </row>
    <row r="39" spans="1:113" ht="19.5" customHeight="1">
      <c r="A39" s="90" t="s">
        <v>101</v>
      </c>
      <c r="B39" s="90" t="s">
        <v>132</v>
      </c>
      <c r="C39" s="90" t="s">
        <v>84</v>
      </c>
      <c r="D39" s="90" t="s">
        <v>133</v>
      </c>
      <c r="E39" s="129">
        <f t="shared" si="3"/>
        <v>2007</v>
      </c>
      <c r="F39" s="129">
        <v>0</v>
      </c>
      <c r="G39" s="129">
        <v>0</v>
      </c>
      <c r="H39" s="129">
        <v>0</v>
      </c>
      <c r="I39" s="129">
        <v>0</v>
      </c>
      <c r="J39" s="129">
        <v>0</v>
      </c>
      <c r="K39" s="129">
        <v>0</v>
      </c>
      <c r="L39" s="129">
        <v>0</v>
      </c>
      <c r="M39" s="129">
        <v>0</v>
      </c>
      <c r="N39" s="129">
        <v>0</v>
      </c>
      <c r="O39" s="130">
        <v>0</v>
      </c>
      <c r="P39" s="130">
        <v>0</v>
      </c>
      <c r="Q39" s="130">
        <v>0</v>
      </c>
      <c r="R39" s="130">
        <v>0</v>
      </c>
      <c r="S39" s="130">
        <v>0</v>
      </c>
      <c r="T39" s="130">
        <v>0</v>
      </c>
      <c r="U39" s="130">
        <v>0</v>
      </c>
      <c r="V39" s="130">
        <v>0</v>
      </c>
      <c r="W39" s="130">
        <v>0</v>
      </c>
      <c r="X39" s="130">
        <v>0</v>
      </c>
      <c r="Y39" s="130">
        <v>0</v>
      </c>
      <c r="Z39" s="130">
        <v>0</v>
      </c>
      <c r="AA39" s="130">
        <v>0</v>
      </c>
      <c r="AB39" s="130">
        <v>0</v>
      </c>
      <c r="AC39" s="130">
        <v>0</v>
      </c>
      <c r="AD39" s="130">
        <v>0</v>
      </c>
      <c r="AE39" s="130">
        <v>0</v>
      </c>
      <c r="AF39" s="130">
        <v>0</v>
      </c>
      <c r="AG39" s="130">
        <v>0</v>
      </c>
      <c r="AH39" s="130">
        <v>0</v>
      </c>
      <c r="AI39" s="130">
        <v>0</v>
      </c>
      <c r="AJ39" s="130">
        <v>0</v>
      </c>
      <c r="AK39" s="130">
        <v>0</v>
      </c>
      <c r="AL39" s="130">
        <v>0</v>
      </c>
      <c r="AM39" s="130">
        <v>0</v>
      </c>
      <c r="AN39" s="130">
        <v>0</v>
      </c>
      <c r="AO39" s="130">
        <v>0</v>
      </c>
      <c r="AP39" s="130">
        <v>0</v>
      </c>
      <c r="AQ39" s="130">
        <v>0</v>
      </c>
      <c r="AR39" s="130">
        <v>0</v>
      </c>
      <c r="AS39" s="130">
        <v>0</v>
      </c>
      <c r="AT39" s="130">
        <v>0</v>
      </c>
      <c r="AU39" s="130">
        <v>0</v>
      </c>
      <c r="AV39" s="130">
        <f t="shared" si="4"/>
        <v>2007</v>
      </c>
      <c r="AW39" s="130">
        <v>0</v>
      </c>
      <c r="AX39" s="130">
        <v>0</v>
      </c>
      <c r="AY39" s="130">
        <v>0</v>
      </c>
      <c r="AZ39" s="130">
        <v>0</v>
      </c>
      <c r="BA39" s="130">
        <v>0</v>
      </c>
      <c r="BB39" s="130">
        <v>0</v>
      </c>
      <c r="BC39" s="130">
        <v>0</v>
      </c>
      <c r="BD39" s="130">
        <v>0</v>
      </c>
      <c r="BE39" s="130">
        <v>0</v>
      </c>
      <c r="BF39" s="130">
        <v>0</v>
      </c>
      <c r="BG39" s="130">
        <v>2007</v>
      </c>
      <c r="BH39" s="130">
        <v>0</v>
      </c>
      <c r="BI39" s="130">
        <v>0</v>
      </c>
      <c r="BJ39" s="130">
        <v>0</v>
      </c>
      <c r="BK39" s="130">
        <v>0</v>
      </c>
      <c r="BL39" s="130">
        <v>0</v>
      </c>
      <c r="BM39" s="130">
        <v>0</v>
      </c>
      <c r="BN39" s="130">
        <v>0</v>
      </c>
      <c r="BO39" s="130">
        <v>0</v>
      </c>
      <c r="BP39" s="130">
        <v>0</v>
      </c>
      <c r="BQ39" s="130">
        <v>0</v>
      </c>
      <c r="BR39" s="130">
        <v>0</v>
      </c>
      <c r="BS39" s="130">
        <v>0</v>
      </c>
      <c r="BT39" s="130">
        <v>0</v>
      </c>
      <c r="BU39" s="130">
        <v>0</v>
      </c>
      <c r="BV39" s="130">
        <v>0</v>
      </c>
      <c r="BW39" s="130">
        <v>0</v>
      </c>
      <c r="BX39" s="130">
        <v>0</v>
      </c>
      <c r="BY39" s="130">
        <v>0</v>
      </c>
      <c r="BZ39" s="130">
        <v>0</v>
      </c>
      <c r="CA39" s="130">
        <v>0</v>
      </c>
      <c r="CB39" s="130">
        <v>0</v>
      </c>
      <c r="CC39" s="130">
        <v>0</v>
      </c>
      <c r="CD39" s="130">
        <v>0</v>
      </c>
      <c r="CE39" s="130">
        <v>0</v>
      </c>
      <c r="CF39" s="130">
        <v>0</v>
      </c>
      <c r="CG39" s="130">
        <v>0</v>
      </c>
      <c r="CH39" s="130">
        <v>0</v>
      </c>
      <c r="CI39" s="130">
        <v>0</v>
      </c>
      <c r="CJ39" s="130">
        <v>0</v>
      </c>
      <c r="CK39" s="130">
        <v>0</v>
      </c>
      <c r="CL39" s="130">
        <v>0</v>
      </c>
      <c r="CM39" s="130">
        <v>0</v>
      </c>
      <c r="CN39" s="130">
        <v>0</v>
      </c>
      <c r="CO39" s="130">
        <v>0</v>
      </c>
      <c r="CP39" s="130">
        <v>0</v>
      </c>
      <c r="CQ39" s="130">
        <v>0</v>
      </c>
      <c r="CR39" s="130">
        <v>0</v>
      </c>
      <c r="CS39" s="130">
        <v>0</v>
      </c>
      <c r="CT39" s="130">
        <v>0</v>
      </c>
      <c r="CU39" s="130">
        <v>0</v>
      </c>
      <c r="CV39" s="130">
        <v>0</v>
      </c>
      <c r="CW39" s="130">
        <v>0</v>
      </c>
      <c r="CX39" s="130">
        <v>0</v>
      </c>
      <c r="CY39" s="130">
        <v>0</v>
      </c>
      <c r="CZ39" s="130">
        <v>0</v>
      </c>
      <c r="DA39" s="130">
        <v>0</v>
      </c>
      <c r="DB39" s="130">
        <v>0</v>
      </c>
      <c r="DC39" s="130">
        <v>0</v>
      </c>
      <c r="DD39" s="130">
        <v>0</v>
      </c>
      <c r="DE39" s="130">
        <v>0</v>
      </c>
      <c r="DF39" s="130">
        <v>0</v>
      </c>
      <c r="DG39" s="130">
        <v>0</v>
      </c>
      <c r="DH39" s="130">
        <v>0</v>
      </c>
      <c r="DI39" s="130">
        <v>0</v>
      </c>
    </row>
    <row r="40" spans="1:113" ht="19.5" customHeight="1">
      <c r="A40" s="90" t="s">
        <v>38</v>
      </c>
      <c r="B40" s="90" t="s">
        <v>38</v>
      </c>
      <c r="C40" s="90" t="s">
        <v>38</v>
      </c>
      <c r="D40" s="90" t="s">
        <v>350</v>
      </c>
      <c r="E40" s="129">
        <f t="shared" si="3"/>
        <v>588.11</v>
      </c>
      <c r="F40" s="129">
        <v>588.11</v>
      </c>
      <c r="G40" s="129">
        <v>0</v>
      </c>
      <c r="H40" s="129">
        <v>134.9</v>
      </c>
      <c r="I40" s="129">
        <v>0</v>
      </c>
      <c r="J40" s="129">
        <v>0</v>
      </c>
      <c r="K40" s="129">
        <v>0</v>
      </c>
      <c r="L40" s="129">
        <v>0</v>
      </c>
      <c r="M40" s="129">
        <v>0</v>
      </c>
      <c r="N40" s="129">
        <v>0</v>
      </c>
      <c r="O40" s="130">
        <v>0</v>
      </c>
      <c r="P40" s="130">
        <v>0</v>
      </c>
      <c r="Q40" s="130">
        <v>453.21</v>
      </c>
      <c r="R40" s="130">
        <v>0</v>
      </c>
      <c r="S40" s="130">
        <v>0</v>
      </c>
      <c r="T40" s="130">
        <v>0</v>
      </c>
      <c r="U40" s="130">
        <v>0</v>
      </c>
      <c r="V40" s="130">
        <v>0</v>
      </c>
      <c r="W40" s="130">
        <v>0</v>
      </c>
      <c r="X40" s="130">
        <v>0</v>
      </c>
      <c r="Y40" s="130">
        <v>0</v>
      </c>
      <c r="Z40" s="130">
        <v>0</v>
      </c>
      <c r="AA40" s="130">
        <v>0</v>
      </c>
      <c r="AB40" s="130">
        <v>0</v>
      </c>
      <c r="AC40" s="130">
        <v>0</v>
      </c>
      <c r="AD40" s="130">
        <v>0</v>
      </c>
      <c r="AE40" s="130">
        <v>0</v>
      </c>
      <c r="AF40" s="130">
        <v>0</v>
      </c>
      <c r="AG40" s="130">
        <v>0</v>
      </c>
      <c r="AH40" s="130">
        <v>0</v>
      </c>
      <c r="AI40" s="130">
        <v>0</v>
      </c>
      <c r="AJ40" s="130">
        <v>0</v>
      </c>
      <c r="AK40" s="130">
        <v>0</v>
      </c>
      <c r="AL40" s="130">
        <v>0</v>
      </c>
      <c r="AM40" s="130">
        <v>0</v>
      </c>
      <c r="AN40" s="130">
        <v>0</v>
      </c>
      <c r="AO40" s="130">
        <v>0</v>
      </c>
      <c r="AP40" s="130">
        <v>0</v>
      </c>
      <c r="AQ40" s="130">
        <v>0</v>
      </c>
      <c r="AR40" s="130">
        <v>0</v>
      </c>
      <c r="AS40" s="130">
        <v>0</v>
      </c>
      <c r="AT40" s="130">
        <v>0</v>
      </c>
      <c r="AU40" s="130">
        <v>0</v>
      </c>
      <c r="AV40" s="130">
        <f t="shared" si="4"/>
        <v>0</v>
      </c>
      <c r="AW40" s="130">
        <v>0</v>
      </c>
      <c r="AX40" s="130">
        <v>0</v>
      </c>
      <c r="AY40" s="130">
        <v>0</v>
      </c>
      <c r="AZ40" s="130">
        <v>0</v>
      </c>
      <c r="BA40" s="130">
        <v>0</v>
      </c>
      <c r="BB40" s="130">
        <v>0</v>
      </c>
      <c r="BC40" s="130">
        <v>0</v>
      </c>
      <c r="BD40" s="130">
        <v>0</v>
      </c>
      <c r="BE40" s="130">
        <v>0</v>
      </c>
      <c r="BF40" s="130">
        <v>0</v>
      </c>
      <c r="BG40" s="130">
        <v>0</v>
      </c>
      <c r="BH40" s="130">
        <v>0</v>
      </c>
      <c r="BI40" s="130">
        <v>0</v>
      </c>
      <c r="BJ40" s="130">
        <v>0</v>
      </c>
      <c r="BK40" s="130">
        <v>0</v>
      </c>
      <c r="BL40" s="130">
        <v>0</v>
      </c>
      <c r="BM40" s="130">
        <v>0</v>
      </c>
      <c r="BN40" s="130">
        <v>0</v>
      </c>
      <c r="BO40" s="130">
        <v>0</v>
      </c>
      <c r="BP40" s="130">
        <v>0</v>
      </c>
      <c r="BQ40" s="130">
        <v>0</v>
      </c>
      <c r="BR40" s="130">
        <v>0</v>
      </c>
      <c r="BS40" s="130">
        <v>0</v>
      </c>
      <c r="BT40" s="130">
        <v>0</v>
      </c>
      <c r="BU40" s="130">
        <v>0</v>
      </c>
      <c r="BV40" s="130">
        <v>0</v>
      </c>
      <c r="BW40" s="130">
        <v>0</v>
      </c>
      <c r="BX40" s="130">
        <v>0</v>
      </c>
      <c r="BY40" s="130">
        <v>0</v>
      </c>
      <c r="BZ40" s="130">
        <v>0</v>
      </c>
      <c r="CA40" s="130">
        <v>0</v>
      </c>
      <c r="CB40" s="130">
        <v>0</v>
      </c>
      <c r="CC40" s="130">
        <v>0</v>
      </c>
      <c r="CD40" s="130">
        <v>0</v>
      </c>
      <c r="CE40" s="130">
        <v>0</v>
      </c>
      <c r="CF40" s="130">
        <v>0</v>
      </c>
      <c r="CG40" s="130">
        <v>0</v>
      </c>
      <c r="CH40" s="130">
        <v>0</v>
      </c>
      <c r="CI40" s="130">
        <v>0</v>
      </c>
      <c r="CJ40" s="130">
        <v>0</v>
      </c>
      <c r="CK40" s="130">
        <v>0</v>
      </c>
      <c r="CL40" s="130">
        <v>0</v>
      </c>
      <c r="CM40" s="130">
        <v>0</v>
      </c>
      <c r="CN40" s="130">
        <v>0</v>
      </c>
      <c r="CO40" s="130">
        <v>0</v>
      </c>
      <c r="CP40" s="130">
        <v>0</v>
      </c>
      <c r="CQ40" s="130">
        <v>0</v>
      </c>
      <c r="CR40" s="130">
        <v>0</v>
      </c>
      <c r="CS40" s="130">
        <v>0</v>
      </c>
      <c r="CT40" s="130">
        <v>0</v>
      </c>
      <c r="CU40" s="130">
        <v>0</v>
      </c>
      <c r="CV40" s="130">
        <v>0</v>
      </c>
      <c r="CW40" s="130">
        <v>0</v>
      </c>
      <c r="CX40" s="130">
        <v>0</v>
      </c>
      <c r="CY40" s="130">
        <v>0</v>
      </c>
      <c r="CZ40" s="130">
        <v>0</v>
      </c>
      <c r="DA40" s="130">
        <v>0</v>
      </c>
      <c r="DB40" s="130">
        <v>0</v>
      </c>
      <c r="DC40" s="130">
        <v>0</v>
      </c>
      <c r="DD40" s="130">
        <v>0</v>
      </c>
      <c r="DE40" s="130">
        <v>0</v>
      </c>
      <c r="DF40" s="130">
        <v>0</v>
      </c>
      <c r="DG40" s="130">
        <v>0</v>
      </c>
      <c r="DH40" s="130">
        <v>0</v>
      </c>
      <c r="DI40" s="130">
        <v>0</v>
      </c>
    </row>
    <row r="41" spans="1:113" ht="19.5" customHeight="1">
      <c r="A41" s="90" t="s">
        <v>38</v>
      </c>
      <c r="B41" s="90" t="s">
        <v>38</v>
      </c>
      <c r="C41" s="90" t="s">
        <v>38</v>
      </c>
      <c r="D41" s="90" t="s">
        <v>351</v>
      </c>
      <c r="E41" s="129">
        <f t="shared" si="3"/>
        <v>588.11</v>
      </c>
      <c r="F41" s="129">
        <v>588.11</v>
      </c>
      <c r="G41" s="129">
        <v>0</v>
      </c>
      <c r="H41" s="129">
        <v>134.9</v>
      </c>
      <c r="I41" s="129">
        <v>0</v>
      </c>
      <c r="J41" s="129">
        <v>0</v>
      </c>
      <c r="K41" s="129">
        <v>0</v>
      </c>
      <c r="L41" s="129">
        <v>0</v>
      </c>
      <c r="M41" s="129">
        <v>0</v>
      </c>
      <c r="N41" s="129">
        <v>0</v>
      </c>
      <c r="O41" s="130">
        <v>0</v>
      </c>
      <c r="P41" s="130">
        <v>0</v>
      </c>
      <c r="Q41" s="130">
        <v>453.21</v>
      </c>
      <c r="R41" s="130">
        <v>0</v>
      </c>
      <c r="S41" s="130">
        <v>0</v>
      </c>
      <c r="T41" s="130">
        <v>0</v>
      </c>
      <c r="U41" s="130">
        <v>0</v>
      </c>
      <c r="V41" s="130">
        <v>0</v>
      </c>
      <c r="W41" s="130">
        <v>0</v>
      </c>
      <c r="X41" s="130">
        <v>0</v>
      </c>
      <c r="Y41" s="130">
        <v>0</v>
      </c>
      <c r="Z41" s="130">
        <v>0</v>
      </c>
      <c r="AA41" s="130">
        <v>0</v>
      </c>
      <c r="AB41" s="130">
        <v>0</v>
      </c>
      <c r="AC41" s="130">
        <v>0</v>
      </c>
      <c r="AD41" s="130">
        <v>0</v>
      </c>
      <c r="AE41" s="130">
        <v>0</v>
      </c>
      <c r="AF41" s="130">
        <v>0</v>
      </c>
      <c r="AG41" s="130">
        <v>0</v>
      </c>
      <c r="AH41" s="130">
        <v>0</v>
      </c>
      <c r="AI41" s="130">
        <v>0</v>
      </c>
      <c r="AJ41" s="130">
        <v>0</v>
      </c>
      <c r="AK41" s="130">
        <v>0</v>
      </c>
      <c r="AL41" s="130">
        <v>0</v>
      </c>
      <c r="AM41" s="130">
        <v>0</v>
      </c>
      <c r="AN41" s="130">
        <v>0</v>
      </c>
      <c r="AO41" s="130">
        <v>0</v>
      </c>
      <c r="AP41" s="130">
        <v>0</v>
      </c>
      <c r="AQ41" s="130">
        <v>0</v>
      </c>
      <c r="AR41" s="130">
        <v>0</v>
      </c>
      <c r="AS41" s="130">
        <v>0</v>
      </c>
      <c r="AT41" s="130">
        <v>0</v>
      </c>
      <c r="AU41" s="130">
        <v>0</v>
      </c>
      <c r="AV41" s="130">
        <f t="shared" si="4"/>
        <v>0</v>
      </c>
      <c r="AW41" s="130">
        <v>0</v>
      </c>
      <c r="AX41" s="130">
        <v>0</v>
      </c>
      <c r="AY41" s="130">
        <v>0</v>
      </c>
      <c r="AZ41" s="130">
        <v>0</v>
      </c>
      <c r="BA41" s="130">
        <v>0</v>
      </c>
      <c r="BB41" s="130">
        <v>0</v>
      </c>
      <c r="BC41" s="130">
        <v>0</v>
      </c>
      <c r="BD41" s="130">
        <v>0</v>
      </c>
      <c r="BE41" s="130">
        <v>0</v>
      </c>
      <c r="BF41" s="130">
        <v>0</v>
      </c>
      <c r="BG41" s="130">
        <v>0</v>
      </c>
      <c r="BH41" s="130">
        <v>0</v>
      </c>
      <c r="BI41" s="130">
        <v>0</v>
      </c>
      <c r="BJ41" s="130">
        <v>0</v>
      </c>
      <c r="BK41" s="130">
        <v>0</v>
      </c>
      <c r="BL41" s="130">
        <v>0</v>
      </c>
      <c r="BM41" s="130">
        <v>0</v>
      </c>
      <c r="BN41" s="130">
        <v>0</v>
      </c>
      <c r="BO41" s="130">
        <v>0</v>
      </c>
      <c r="BP41" s="130">
        <v>0</v>
      </c>
      <c r="BQ41" s="130">
        <v>0</v>
      </c>
      <c r="BR41" s="130">
        <v>0</v>
      </c>
      <c r="BS41" s="130">
        <v>0</v>
      </c>
      <c r="BT41" s="130">
        <v>0</v>
      </c>
      <c r="BU41" s="130">
        <v>0</v>
      </c>
      <c r="BV41" s="130">
        <v>0</v>
      </c>
      <c r="BW41" s="130">
        <v>0</v>
      </c>
      <c r="BX41" s="130">
        <v>0</v>
      </c>
      <c r="BY41" s="130">
        <v>0</v>
      </c>
      <c r="BZ41" s="130">
        <v>0</v>
      </c>
      <c r="CA41" s="130">
        <v>0</v>
      </c>
      <c r="CB41" s="130">
        <v>0</v>
      </c>
      <c r="CC41" s="130">
        <v>0</v>
      </c>
      <c r="CD41" s="130">
        <v>0</v>
      </c>
      <c r="CE41" s="130">
        <v>0</v>
      </c>
      <c r="CF41" s="130">
        <v>0</v>
      </c>
      <c r="CG41" s="130">
        <v>0</v>
      </c>
      <c r="CH41" s="130">
        <v>0</v>
      </c>
      <c r="CI41" s="130">
        <v>0</v>
      </c>
      <c r="CJ41" s="130">
        <v>0</v>
      </c>
      <c r="CK41" s="130">
        <v>0</v>
      </c>
      <c r="CL41" s="130">
        <v>0</v>
      </c>
      <c r="CM41" s="130">
        <v>0</v>
      </c>
      <c r="CN41" s="130">
        <v>0</v>
      </c>
      <c r="CO41" s="130">
        <v>0</v>
      </c>
      <c r="CP41" s="130">
        <v>0</v>
      </c>
      <c r="CQ41" s="130">
        <v>0</v>
      </c>
      <c r="CR41" s="130">
        <v>0</v>
      </c>
      <c r="CS41" s="130">
        <v>0</v>
      </c>
      <c r="CT41" s="130">
        <v>0</v>
      </c>
      <c r="CU41" s="130">
        <v>0</v>
      </c>
      <c r="CV41" s="130">
        <v>0</v>
      </c>
      <c r="CW41" s="130">
        <v>0</v>
      </c>
      <c r="CX41" s="130">
        <v>0</v>
      </c>
      <c r="CY41" s="130">
        <v>0</v>
      </c>
      <c r="CZ41" s="130">
        <v>0</v>
      </c>
      <c r="DA41" s="130">
        <v>0</v>
      </c>
      <c r="DB41" s="130">
        <v>0</v>
      </c>
      <c r="DC41" s="130">
        <v>0</v>
      </c>
      <c r="DD41" s="130">
        <v>0</v>
      </c>
      <c r="DE41" s="130">
        <v>0</v>
      </c>
      <c r="DF41" s="130">
        <v>0</v>
      </c>
      <c r="DG41" s="130">
        <v>0</v>
      </c>
      <c r="DH41" s="130">
        <v>0</v>
      </c>
      <c r="DI41" s="130">
        <v>0</v>
      </c>
    </row>
    <row r="42" spans="1:113" ht="19.5" customHeight="1">
      <c r="A42" s="90" t="s">
        <v>105</v>
      </c>
      <c r="B42" s="90" t="s">
        <v>85</v>
      </c>
      <c r="C42" s="90" t="s">
        <v>84</v>
      </c>
      <c r="D42" s="90" t="s">
        <v>106</v>
      </c>
      <c r="E42" s="129">
        <f t="shared" si="3"/>
        <v>453.21</v>
      </c>
      <c r="F42" s="129">
        <v>453.21</v>
      </c>
      <c r="G42" s="129">
        <v>0</v>
      </c>
      <c r="H42" s="129">
        <v>0</v>
      </c>
      <c r="I42" s="129">
        <v>0</v>
      </c>
      <c r="J42" s="129">
        <v>0</v>
      </c>
      <c r="K42" s="129">
        <v>0</v>
      </c>
      <c r="L42" s="129">
        <v>0</v>
      </c>
      <c r="M42" s="129">
        <v>0</v>
      </c>
      <c r="N42" s="129">
        <v>0</v>
      </c>
      <c r="O42" s="130">
        <v>0</v>
      </c>
      <c r="P42" s="130">
        <v>0</v>
      </c>
      <c r="Q42" s="130">
        <v>453.21</v>
      </c>
      <c r="R42" s="130">
        <v>0</v>
      </c>
      <c r="S42" s="130">
        <v>0</v>
      </c>
      <c r="T42" s="130">
        <v>0</v>
      </c>
      <c r="U42" s="130">
        <v>0</v>
      </c>
      <c r="V42" s="130">
        <v>0</v>
      </c>
      <c r="W42" s="130">
        <v>0</v>
      </c>
      <c r="X42" s="130">
        <v>0</v>
      </c>
      <c r="Y42" s="130">
        <v>0</v>
      </c>
      <c r="Z42" s="130">
        <v>0</v>
      </c>
      <c r="AA42" s="130">
        <v>0</v>
      </c>
      <c r="AB42" s="130">
        <v>0</v>
      </c>
      <c r="AC42" s="130">
        <v>0</v>
      </c>
      <c r="AD42" s="130">
        <v>0</v>
      </c>
      <c r="AE42" s="130">
        <v>0</v>
      </c>
      <c r="AF42" s="130">
        <v>0</v>
      </c>
      <c r="AG42" s="130">
        <v>0</v>
      </c>
      <c r="AH42" s="130">
        <v>0</v>
      </c>
      <c r="AI42" s="130">
        <v>0</v>
      </c>
      <c r="AJ42" s="130">
        <v>0</v>
      </c>
      <c r="AK42" s="130">
        <v>0</v>
      </c>
      <c r="AL42" s="130">
        <v>0</v>
      </c>
      <c r="AM42" s="130">
        <v>0</v>
      </c>
      <c r="AN42" s="130">
        <v>0</v>
      </c>
      <c r="AO42" s="130">
        <v>0</v>
      </c>
      <c r="AP42" s="130">
        <v>0</v>
      </c>
      <c r="AQ42" s="130">
        <v>0</v>
      </c>
      <c r="AR42" s="130">
        <v>0</v>
      </c>
      <c r="AS42" s="130">
        <v>0</v>
      </c>
      <c r="AT42" s="130">
        <v>0</v>
      </c>
      <c r="AU42" s="130">
        <v>0</v>
      </c>
      <c r="AV42" s="130">
        <f t="shared" si="4"/>
        <v>0</v>
      </c>
      <c r="AW42" s="130">
        <v>0</v>
      </c>
      <c r="AX42" s="130">
        <v>0</v>
      </c>
      <c r="AY42" s="130">
        <v>0</v>
      </c>
      <c r="AZ42" s="130">
        <v>0</v>
      </c>
      <c r="BA42" s="130">
        <v>0</v>
      </c>
      <c r="BB42" s="130">
        <v>0</v>
      </c>
      <c r="BC42" s="130">
        <v>0</v>
      </c>
      <c r="BD42" s="130">
        <v>0</v>
      </c>
      <c r="BE42" s="130">
        <v>0</v>
      </c>
      <c r="BF42" s="130">
        <v>0</v>
      </c>
      <c r="BG42" s="130">
        <v>0</v>
      </c>
      <c r="BH42" s="130">
        <v>0</v>
      </c>
      <c r="BI42" s="130">
        <v>0</v>
      </c>
      <c r="BJ42" s="130">
        <v>0</v>
      </c>
      <c r="BK42" s="130">
        <v>0</v>
      </c>
      <c r="BL42" s="130">
        <v>0</v>
      </c>
      <c r="BM42" s="130">
        <v>0</v>
      </c>
      <c r="BN42" s="130">
        <v>0</v>
      </c>
      <c r="BO42" s="130">
        <v>0</v>
      </c>
      <c r="BP42" s="130">
        <v>0</v>
      </c>
      <c r="BQ42" s="130">
        <v>0</v>
      </c>
      <c r="BR42" s="130">
        <v>0</v>
      </c>
      <c r="BS42" s="130">
        <v>0</v>
      </c>
      <c r="BT42" s="130">
        <v>0</v>
      </c>
      <c r="BU42" s="130">
        <v>0</v>
      </c>
      <c r="BV42" s="130">
        <v>0</v>
      </c>
      <c r="BW42" s="130">
        <v>0</v>
      </c>
      <c r="BX42" s="130">
        <v>0</v>
      </c>
      <c r="BY42" s="130">
        <v>0</v>
      </c>
      <c r="BZ42" s="130">
        <v>0</v>
      </c>
      <c r="CA42" s="130">
        <v>0</v>
      </c>
      <c r="CB42" s="130">
        <v>0</v>
      </c>
      <c r="CC42" s="130">
        <v>0</v>
      </c>
      <c r="CD42" s="130">
        <v>0</v>
      </c>
      <c r="CE42" s="130">
        <v>0</v>
      </c>
      <c r="CF42" s="130">
        <v>0</v>
      </c>
      <c r="CG42" s="130">
        <v>0</v>
      </c>
      <c r="CH42" s="130">
        <v>0</v>
      </c>
      <c r="CI42" s="130">
        <v>0</v>
      </c>
      <c r="CJ42" s="130">
        <v>0</v>
      </c>
      <c r="CK42" s="130">
        <v>0</v>
      </c>
      <c r="CL42" s="130">
        <v>0</v>
      </c>
      <c r="CM42" s="130">
        <v>0</v>
      </c>
      <c r="CN42" s="130">
        <v>0</v>
      </c>
      <c r="CO42" s="130">
        <v>0</v>
      </c>
      <c r="CP42" s="130">
        <v>0</v>
      </c>
      <c r="CQ42" s="130">
        <v>0</v>
      </c>
      <c r="CR42" s="130">
        <v>0</v>
      </c>
      <c r="CS42" s="130">
        <v>0</v>
      </c>
      <c r="CT42" s="130">
        <v>0</v>
      </c>
      <c r="CU42" s="130">
        <v>0</v>
      </c>
      <c r="CV42" s="130">
        <v>0</v>
      </c>
      <c r="CW42" s="130">
        <v>0</v>
      </c>
      <c r="CX42" s="130">
        <v>0</v>
      </c>
      <c r="CY42" s="130">
        <v>0</v>
      </c>
      <c r="CZ42" s="130">
        <v>0</v>
      </c>
      <c r="DA42" s="130">
        <v>0</v>
      </c>
      <c r="DB42" s="130">
        <v>0</v>
      </c>
      <c r="DC42" s="130">
        <v>0</v>
      </c>
      <c r="DD42" s="130">
        <v>0</v>
      </c>
      <c r="DE42" s="130">
        <v>0</v>
      </c>
      <c r="DF42" s="130">
        <v>0</v>
      </c>
      <c r="DG42" s="130">
        <v>0</v>
      </c>
      <c r="DH42" s="130">
        <v>0</v>
      </c>
      <c r="DI42" s="130">
        <v>0</v>
      </c>
    </row>
    <row r="43" spans="1:113" ht="19.5" customHeight="1">
      <c r="A43" s="90" t="s">
        <v>105</v>
      </c>
      <c r="B43" s="90" t="s">
        <v>85</v>
      </c>
      <c r="C43" s="90" t="s">
        <v>90</v>
      </c>
      <c r="D43" s="90" t="s">
        <v>107</v>
      </c>
      <c r="E43" s="129">
        <f t="shared" si="3"/>
        <v>134.9</v>
      </c>
      <c r="F43" s="129">
        <v>134.9</v>
      </c>
      <c r="G43" s="129">
        <v>0</v>
      </c>
      <c r="H43" s="129">
        <v>134.9</v>
      </c>
      <c r="I43" s="129">
        <v>0</v>
      </c>
      <c r="J43" s="129">
        <v>0</v>
      </c>
      <c r="K43" s="129">
        <v>0</v>
      </c>
      <c r="L43" s="129">
        <v>0</v>
      </c>
      <c r="M43" s="129">
        <v>0</v>
      </c>
      <c r="N43" s="129">
        <v>0</v>
      </c>
      <c r="O43" s="130">
        <v>0</v>
      </c>
      <c r="P43" s="130">
        <v>0</v>
      </c>
      <c r="Q43" s="130">
        <v>0</v>
      </c>
      <c r="R43" s="130">
        <v>0</v>
      </c>
      <c r="S43" s="130">
        <v>0</v>
      </c>
      <c r="T43" s="130">
        <v>0</v>
      </c>
      <c r="U43" s="130">
        <v>0</v>
      </c>
      <c r="V43" s="130">
        <v>0</v>
      </c>
      <c r="W43" s="130">
        <v>0</v>
      </c>
      <c r="X43" s="130">
        <v>0</v>
      </c>
      <c r="Y43" s="130">
        <v>0</v>
      </c>
      <c r="Z43" s="130">
        <v>0</v>
      </c>
      <c r="AA43" s="130">
        <v>0</v>
      </c>
      <c r="AB43" s="130">
        <v>0</v>
      </c>
      <c r="AC43" s="130">
        <v>0</v>
      </c>
      <c r="AD43" s="130">
        <v>0</v>
      </c>
      <c r="AE43" s="130">
        <v>0</v>
      </c>
      <c r="AF43" s="130">
        <v>0</v>
      </c>
      <c r="AG43" s="130">
        <v>0</v>
      </c>
      <c r="AH43" s="130">
        <v>0</v>
      </c>
      <c r="AI43" s="130">
        <v>0</v>
      </c>
      <c r="AJ43" s="130">
        <v>0</v>
      </c>
      <c r="AK43" s="130">
        <v>0</v>
      </c>
      <c r="AL43" s="130">
        <v>0</v>
      </c>
      <c r="AM43" s="130">
        <v>0</v>
      </c>
      <c r="AN43" s="130">
        <v>0</v>
      </c>
      <c r="AO43" s="130">
        <v>0</v>
      </c>
      <c r="AP43" s="130">
        <v>0</v>
      </c>
      <c r="AQ43" s="130">
        <v>0</v>
      </c>
      <c r="AR43" s="130">
        <v>0</v>
      </c>
      <c r="AS43" s="130">
        <v>0</v>
      </c>
      <c r="AT43" s="130">
        <v>0</v>
      </c>
      <c r="AU43" s="130">
        <v>0</v>
      </c>
      <c r="AV43" s="130">
        <f t="shared" si="4"/>
        <v>0</v>
      </c>
      <c r="AW43" s="130">
        <v>0</v>
      </c>
      <c r="AX43" s="130">
        <v>0</v>
      </c>
      <c r="AY43" s="130">
        <v>0</v>
      </c>
      <c r="AZ43" s="130">
        <v>0</v>
      </c>
      <c r="BA43" s="130">
        <v>0</v>
      </c>
      <c r="BB43" s="130">
        <v>0</v>
      </c>
      <c r="BC43" s="130">
        <v>0</v>
      </c>
      <c r="BD43" s="130">
        <v>0</v>
      </c>
      <c r="BE43" s="130">
        <v>0</v>
      </c>
      <c r="BF43" s="130">
        <v>0</v>
      </c>
      <c r="BG43" s="130">
        <v>0</v>
      </c>
      <c r="BH43" s="130">
        <v>0</v>
      </c>
      <c r="BI43" s="130">
        <v>0</v>
      </c>
      <c r="BJ43" s="130">
        <v>0</v>
      </c>
      <c r="BK43" s="130">
        <v>0</v>
      </c>
      <c r="BL43" s="130">
        <v>0</v>
      </c>
      <c r="BM43" s="130">
        <v>0</v>
      </c>
      <c r="BN43" s="130">
        <v>0</v>
      </c>
      <c r="BO43" s="130">
        <v>0</v>
      </c>
      <c r="BP43" s="130">
        <v>0</v>
      </c>
      <c r="BQ43" s="130">
        <v>0</v>
      </c>
      <c r="BR43" s="130">
        <v>0</v>
      </c>
      <c r="BS43" s="130">
        <v>0</v>
      </c>
      <c r="BT43" s="130">
        <v>0</v>
      </c>
      <c r="BU43" s="130">
        <v>0</v>
      </c>
      <c r="BV43" s="130">
        <v>0</v>
      </c>
      <c r="BW43" s="130">
        <v>0</v>
      </c>
      <c r="BX43" s="130">
        <v>0</v>
      </c>
      <c r="BY43" s="130">
        <v>0</v>
      </c>
      <c r="BZ43" s="130">
        <v>0</v>
      </c>
      <c r="CA43" s="130">
        <v>0</v>
      </c>
      <c r="CB43" s="130">
        <v>0</v>
      </c>
      <c r="CC43" s="130">
        <v>0</v>
      </c>
      <c r="CD43" s="130">
        <v>0</v>
      </c>
      <c r="CE43" s="130">
        <v>0</v>
      </c>
      <c r="CF43" s="130">
        <v>0</v>
      </c>
      <c r="CG43" s="130">
        <v>0</v>
      </c>
      <c r="CH43" s="130">
        <v>0</v>
      </c>
      <c r="CI43" s="130">
        <v>0</v>
      </c>
      <c r="CJ43" s="130">
        <v>0</v>
      </c>
      <c r="CK43" s="130">
        <v>0</v>
      </c>
      <c r="CL43" s="130">
        <v>0</v>
      </c>
      <c r="CM43" s="130">
        <v>0</v>
      </c>
      <c r="CN43" s="130">
        <v>0</v>
      </c>
      <c r="CO43" s="130">
        <v>0</v>
      </c>
      <c r="CP43" s="130">
        <v>0</v>
      </c>
      <c r="CQ43" s="130">
        <v>0</v>
      </c>
      <c r="CR43" s="130">
        <v>0</v>
      </c>
      <c r="CS43" s="130">
        <v>0</v>
      </c>
      <c r="CT43" s="130">
        <v>0</v>
      </c>
      <c r="CU43" s="130">
        <v>0</v>
      </c>
      <c r="CV43" s="130">
        <v>0</v>
      </c>
      <c r="CW43" s="130">
        <v>0</v>
      </c>
      <c r="CX43" s="130">
        <v>0</v>
      </c>
      <c r="CY43" s="130">
        <v>0</v>
      </c>
      <c r="CZ43" s="130">
        <v>0</v>
      </c>
      <c r="DA43" s="130">
        <v>0</v>
      </c>
      <c r="DB43" s="130">
        <v>0</v>
      </c>
      <c r="DC43" s="130">
        <v>0</v>
      </c>
      <c r="DD43" s="130">
        <v>0</v>
      </c>
      <c r="DE43" s="130">
        <v>0</v>
      </c>
      <c r="DF43" s="130">
        <v>0</v>
      </c>
      <c r="DG43" s="130">
        <v>0</v>
      </c>
      <c r="DH43" s="130">
        <v>0</v>
      </c>
      <c r="DI43" s="130">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99"/>
  <sheetViews>
    <sheetView showGridLines="0" showZeros="0" zoomScale="75" zoomScaleNormal="75" workbookViewId="0" topLeftCell="A1">
      <selection activeCell="G9" sqref="G9"/>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85"/>
      <c r="B1" s="85"/>
      <c r="C1" s="85"/>
      <c r="D1" s="92"/>
      <c r="E1" s="85"/>
      <c r="F1" s="85"/>
      <c r="G1" s="93" t="s">
        <v>352</v>
      </c>
    </row>
    <row r="2" spans="1:7" ht="25.5" customHeight="1">
      <c r="A2" s="61" t="s">
        <v>353</v>
      </c>
      <c r="B2" s="61"/>
      <c r="C2" s="61"/>
      <c r="D2" s="61"/>
      <c r="E2" s="61"/>
      <c r="F2" s="61"/>
      <c r="G2" s="61"/>
    </row>
    <row r="3" spans="1:7" ht="19.5" customHeight="1">
      <c r="A3" s="62" t="s">
        <v>0</v>
      </c>
      <c r="B3" s="63"/>
      <c r="C3" s="63"/>
      <c r="D3" s="63"/>
      <c r="E3" s="86"/>
      <c r="F3" s="86"/>
      <c r="G3" s="75" t="s">
        <v>5</v>
      </c>
    </row>
    <row r="4" spans="1:7" ht="19.5" customHeight="1">
      <c r="A4" s="102" t="s">
        <v>354</v>
      </c>
      <c r="B4" s="103"/>
      <c r="C4" s="103"/>
      <c r="D4" s="104"/>
      <c r="E4" s="120" t="s">
        <v>149</v>
      </c>
      <c r="F4" s="79"/>
      <c r="G4" s="79"/>
    </row>
    <row r="5" spans="1:7" ht="19.5" customHeight="1">
      <c r="A5" s="64" t="s">
        <v>68</v>
      </c>
      <c r="B5" s="66"/>
      <c r="C5" s="115" t="s">
        <v>69</v>
      </c>
      <c r="D5" s="116" t="s">
        <v>255</v>
      </c>
      <c r="E5" s="79" t="s">
        <v>58</v>
      </c>
      <c r="F5" s="77" t="s">
        <v>355</v>
      </c>
      <c r="G5" s="121" t="s">
        <v>356</v>
      </c>
    </row>
    <row r="6" spans="1:7" ht="33.75" customHeight="1">
      <c r="A6" s="69" t="s">
        <v>78</v>
      </c>
      <c r="B6" s="70" t="s">
        <v>79</v>
      </c>
      <c r="C6" s="117"/>
      <c r="D6" s="118"/>
      <c r="E6" s="81"/>
      <c r="F6" s="82"/>
      <c r="G6" s="100"/>
    </row>
    <row r="7" spans="1:7" ht="19.5" customHeight="1">
      <c r="A7" s="72" t="s">
        <v>38</v>
      </c>
      <c r="B7" s="90" t="s">
        <v>38</v>
      </c>
      <c r="C7" s="119" t="s">
        <v>38</v>
      </c>
      <c r="D7" s="72" t="s">
        <v>58</v>
      </c>
      <c r="E7" s="91">
        <f aca="true" t="shared" si="0" ref="E7:E38">SUM(F7:G7)</f>
        <v>8091.33</v>
      </c>
      <c r="F7" s="91">
        <v>6534.46</v>
      </c>
      <c r="G7" s="83">
        <v>1556.87</v>
      </c>
    </row>
    <row r="8" spans="1:7" ht="19.5" customHeight="1">
      <c r="A8" s="72" t="s">
        <v>38</v>
      </c>
      <c r="B8" s="90" t="s">
        <v>38</v>
      </c>
      <c r="C8" s="119" t="s">
        <v>38</v>
      </c>
      <c r="D8" s="72" t="s">
        <v>81</v>
      </c>
      <c r="E8" s="91">
        <f t="shared" si="0"/>
        <v>1825.8600000000001</v>
      </c>
      <c r="F8" s="91">
        <v>1042.01</v>
      </c>
      <c r="G8" s="83">
        <v>783.85</v>
      </c>
    </row>
    <row r="9" spans="1:7" ht="19.5" customHeight="1">
      <c r="A9" s="72" t="s">
        <v>38</v>
      </c>
      <c r="B9" s="90" t="s">
        <v>38</v>
      </c>
      <c r="C9" s="119" t="s">
        <v>38</v>
      </c>
      <c r="D9" s="72" t="s">
        <v>82</v>
      </c>
      <c r="E9" s="91">
        <f t="shared" si="0"/>
        <v>1825.8600000000001</v>
      </c>
      <c r="F9" s="91">
        <v>1042.01</v>
      </c>
      <c r="G9" s="83">
        <v>783.85</v>
      </c>
    </row>
    <row r="10" spans="1:7" ht="19.5" customHeight="1">
      <c r="A10" s="72" t="s">
        <v>38</v>
      </c>
      <c r="B10" s="90" t="s">
        <v>38</v>
      </c>
      <c r="C10" s="119" t="s">
        <v>38</v>
      </c>
      <c r="D10" s="72" t="s">
        <v>357</v>
      </c>
      <c r="E10" s="91">
        <f t="shared" si="0"/>
        <v>1041.81</v>
      </c>
      <c r="F10" s="91">
        <v>1041.81</v>
      </c>
      <c r="G10" s="83">
        <v>0</v>
      </c>
    </row>
    <row r="11" spans="1:7" ht="19.5" customHeight="1">
      <c r="A11" s="72" t="s">
        <v>358</v>
      </c>
      <c r="B11" s="90" t="s">
        <v>84</v>
      </c>
      <c r="C11" s="119" t="s">
        <v>86</v>
      </c>
      <c r="D11" s="72" t="s">
        <v>359</v>
      </c>
      <c r="E11" s="91">
        <f t="shared" si="0"/>
        <v>330.17</v>
      </c>
      <c r="F11" s="91">
        <v>330.17</v>
      </c>
      <c r="G11" s="83">
        <v>0</v>
      </c>
    </row>
    <row r="12" spans="1:7" ht="19.5" customHeight="1">
      <c r="A12" s="72" t="s">
        <v>358</v>
      </c>
      <c r="B12" s="90" t="s">
        <v>85</v>
      </c>
      <c r="C12" s="119" t="s">
        <v>86</v>
      </c>
      <c r="D12" s="72" t="s">
        <v>360</v>
      </c>
      <c r="E12" s="91">
        <f t="shared" si="0"/>
        <v>396.94</v>
      </c>
      <c r="F12" s="91">
        <v>396.94</v>
      </c>
      <c r="G12" s="83">
        <v>0</v>
      </c>
    </row>
    <row r="13" spans="1:7" ht="19.5" customHeight="1">
      <c r="A13" s="72" t="s">
        <v>358</v>
      </c>
      <c r="B13" s="90" t="s">
        <v>90</v>
      </c>
      <c r="C13" s="119" t="s">
        <v>86</v>
      </c>
      <c r="D13" s="72" t="s">
        <v>361</v>
      </c>
      <c r="E13" s="91">
        <f t="shared" si="0"/>
        <v>27.51</v>
      </c>
      <c r="F13" s="91">
        <v>27.51</v>
      </c>
      <c r="G13" s="83">
        <v>0</v>
      </c>
    </row>
    <row r="14" spans="1:7" ht="19.5" customHeight="1">
      <c r="A14" s="72" t="s">
        <v>358</v>
      </c>
      <c r="B14" s="90" t="s">
        <v>89</v>
      </c>
      <c r="C14" s="119" t="s">
        <v>86</v>
      </c>
      <c r="D14" s="72" t="s">
        <v>362</v>
      </c>
      <c r="E14" s="91">
        <f t="shared" si="0"/>
        <v>100.59</v>
      </c>
      <c r="F14" s="91">
        <v>100.59</v>
      </c>
      <c r="G14" s="83">
        <v>0</v>
      </c>
    </row>
    <row r="15" spans="1:7" ht="19.5" customHeight="1">
      <c r="A15" s="72" t="s">
        <v>358</v>
      </c>
      <c r="B15" s="90" t="s">
        <v>363</v>
      </c>
      <c r="C15" s="119" t="s">
        <v>86</v>
      </c>
      <c r="D15" s="72" t="s">
        <v>364</v>
      </c>
      <c r="E15" s="91">
        <f t="shared" si="0"/>
        <v>71.12</v>
      </c>
      <c r="F15" s="91">
        <v>71.12</v>
      </c>
      <c r="G15" s="83">
        <v>0</v>
      </c>
    </row>
    <row r="16" spans="1:7" ht="19.5" customHeight="1">
      <c r="A16" s="72" t="s">
        <v>358</v>
      </c>
      <c r="B16" s="90" t="s">
        <v>102</v>
      </c>
      <c r="C16" s="119" t="s">
        <v>86</v>
      </c>
      <c r="D16" s="72" t="s">
        <v>365</v>
      </c>
      <c r="E16" s="91">
        <f t="shared" si="0"/>
        <v>11.96</v>
      </c>
      <c r="F16" s="91">
        <v>11.96</v>
      </c>
      <c r="G16" s="83">
        <v>0</v>
      </c>
    </row>
    <row r="17" spans="1:7" ht="19.5" customHeight="1">
      <c r="A17" s="72" t="s">
        <v>358</v>
      </c>
      <c r="B17" s="90" t="s">
        <v>366</v>
      </c>
      <c r="C17" s="119" t="s">
        <v>86</v>
      </c>
      <c r="D17" s="72" t="s">
        <v>211</v>
      </c>
      <c r="E17" s="91">
        <f t="shared" si="0"/>
        <v>94.83</v>
      </c>
      <c r="F17" s="91">
        <v>94.83</v>
      </c>
      <c r="G17" s="83">
        <v>0</v>
      </c>
    </row>
    <row r="18" spans="1:7" ht="19.5" customHeight="1">
      <c r="A18" s="72" t="s">
        <v>358</v>
      </c>
      <c r="B18" s="90" t="s">
        <v>99</v>
      </c>
      <c r="C18" s="119" t="s">
        <v>86</v>
      </c>
      <c r="D18" s="72" t="s">
        <v>212</v>
      </c>
      <c r="E18" s="91">
        <f t="shared" si="0"/>
        <v>8.69</v>
      </c>
      <c r="F18" s="91">
        <v>8.69</v>
      </c>
      <c r="G18" s="83">
        <v>0</v>
      </c>
    </row>
    <row r="19" spans="1:7" ht="19.5" customHeight="1">
      <c r="A19" s="72" t="s">
        <v>38</v>
      </c>
      <c r="B19" s="90" t="s">
        <v>38</v>
      </c>
      <c r="C19" s="119" t="s">
        <v>38</v>
      </c>
      <c r="D19" s="72" t="s">
        <v>367</v>
      </c>
      <c r="E19" s="91">
        <f t="shared" si="0"/>
        <v>783.85</v>
      </c>
      <c r="F19" s="91">
        <v>0</v>
      </c>
      <c r="G19" s="83">
        <v>783.85</v>
      </c>
    </row>
    <row r="20" spans="1:7" ht="19.5" customHeight="1">
      <c r="A20" s="72" t="s">
        <v>368</v>
      </c>
      <c r="B20" s="90" t="s">
        <v>84</v>
      </c>
      <c r="C20" s="119" t="s">
        <v>86</v>
      </c>
      <c r="D20" s="72" t="s">
        <v>369</v>
      </c>
      <c r="E20" s="91">
        <f t="shared" si="0"/>
        <v>20.43</v>
      </c>
      <c r="F20" s="91">
        <v>0</v>
      </c>
      <c r="G20" s="83">
        <v>20.43</v>
      </c>
    </row>
    <row r="21" spans="1:7" ht="19.5" customHeight="1">
      <c r="A21" s="72" t="s">
        <v>368</v>
      </c>
      <c r="B21" s="90" t="s">
        <v>93</v>
      </c>
      <c r="C21" s="119" t="s">
        <v>86</v>
      </c>
      <c r="D21" s="72" t="s">
        <v>370</v>
      </c>
      <c r="E21" s="91">
        <f t="shared" si="0"/>
        <v>2</v>
      </c>
      <c r="F21" s="91">
        <v>0</v>
      </c>
      <c r="G21" s="83">
        <v>2</v>
      </c>
    </row>
    <row r="22" spans="1:7" ht="19.5" customHeight="1">
      <c r="A22" s="72" t="s">
        <v>368</v>
      </c>
      <c r="B22" s="90" t="s">
        <v>111</v>
      </c>
      <c r="C22" s="119" t="s">
        <v>86</v>
      </c>
      <c r="D22" s="72" t="s">
        <v>371</v>
      </c>
      <c r="E22" s="91">
        <f t="shared" si="0"/>
        <v>2</v>
      </c>
      <c r="F22" s="91">
        <v>0</v>
      </c>
      <c r="G22" s="83">
        <v>2</v>
      </c>
    </row>
    <row r="23" spans="1:7" ht="19.5" customHeight="1">
      <c r="A23" s="72" t="s">
        <v>368</v>
      </c>
      <c r="B23" s="90" t="s">
        <v>113</v>
      </c>
      <c r="C23" s="119" t="s">
        <v>86</v>
      </c>
      <c r="D23" s="72" t="s">
        <v>372</v>
      </c>
      <c r="E23" s="91">
        <f t="shared" si="0"/>
        <v>126</v>
      </c>
      <c r="F23" s="91">
        <v>0</v>
      </c>
      <c r="G23" s="83">
        <v>126</v>
      </c>
    </row>
    <row r="24" spans="1:7" ht="19.5" customHeight="1">
      <c r="A24" s="72" t="s">
        <v>368</v>
      </c>
      <c r="B24" s="90" t="s">
        <v>102</v>
      </c>
      <c r="C24" s="119" t="s">
        <v>86</v>
      </c>
      <c r="D24" s="72" t="s">
        <v>373</v>
      </c>
      <c r="E24" s="91">
        <f t="shared" si="0"/>
        <v>130</v>
      </c>
      <c r="F24" s="91">
        <v>0</v>
      </c>
      <c r="G24" s="83">
        <v>130</v>
      </c>
    </row>
    <row r="25" spans="1:7" ht="19.5" customHeight="1">
      <c r="A25" s="72" t="s">
        <v>368</v>
      </c>
      <c r="B25" s="90" t="s">
        <v>374</v>
      </c>
      <c r="C25" s="119" t="s">
        <v>86</v>
      </c>
      <c r="D25" s="72" t="s">
        <v>375</v>
      </c>
      <c r="E25" s="91">
        <f t="shared" si="0"/>
        <v>20</v>
      </c>
      <c r="F25" s="91">
        <v>0</v>
      </c>
      <c r="G25" s="83">
        <v>20</v>
      </c>
    </row>
    <row r="26" spans="1:7" ht="19.5" customHeight="1">
      <c r="A26" s="72" t="s">
        <v>368</v>
      </c>
      <c r="B26" s="90" t="s">
        <v>366</v>
      </c>
      <c r="C26" s="119" t="s">
        <v>86</v>
      </c>
      <c r="D26" s="72" t="s">
        <v>376</v>
      </c>
      <c r="E26" s="91">
        <f t="shared" si="0"/>
        <v>15</v>
      </c>
      <c r="F26" s="91">
        <v>0</v>
      </c>
      <c r="G26" s="83">
        <v>15</v>
      </c>
    </row>
    <row r="27" spans="1:7" ht="19.5" customHeight="1">
      <c r="A27" s="72" t="s">
        <v>368</v>
      </c>
      <c r="B27" s="90" t="s">
        <v>377</v>
      </c>
      <c r="C27" s="119" t="s">
        <v>86</v>
      </c>
      <c r="D27" s="72" t="s">
        <v>216</v>
      </c>
      <c r="E27" s="91">
        <f t="shared" si="0"/>
        <v>68</v>
      </c>
      <c r="F27" s="91">
        <v>0</v>
      </c>
      <c r="G27" s="83">
        <v>68</v>
      </c>
    </row>
    <row r="28" spans="1:7" ht="19.5" customHeight="1">
      <c r="A28" s="72" t="s">
        <v>368</v>
      </c>
      <c r="B28" s="90" t="s">
        <v>378</v>
      </c>
      <c r="C28" s="119" t="s">
        <v>86</v>
      </c>
      <c r="D28" s="72" t="s">
        <v>217</v>
      </c>
      <c r="E28" s="91">
        <f t="shared" si="0"/>
        <v>122.72</v>
      </c>
      <c r="F28" s="91">
        <v>0</v>
      </c>
      <c r="G28" s="83">
        <v>122.72</v>
      </c>
    </row>
    <row r="29" spans="1:7" ht="19.5" customHeight="1">
      <c r="A29" s="72" t="s">
        <v>368</v>
      </c>
      <c r="B29" s="90" t="s">
        <v>379</v>
      </c>
      <c r="C29" s="119" t="s">
        <v>86</v>
      </c>
      <c r="D29" s="72" t="s">
        <v>219</v>
      </c>
      <c r="E29" s="91">
        <f t="shared" si="0"/>
        <v>16.92</v>
      </c>
      <c r="F29" s="91">
        <v>0</v>
      </c>
      <c r="G29" s="83">
        <v>16.92</v>
      </c>
    </row>
    <row r="30" spans="1:7" ht="19.5" customHeight="1">
      <c r="A30" s="72" t="s">
        <v>368</v>
      </c>
      <c r="B30" s="90" t="s">
        <v>95</v>
      </c>
      <c r="C30" s="119" t="s">
        <v>86</v>
      </c>
      <c r="D30" s="72" t="s">
        <v>380</v>
      </c>
      <c r="E30" s="91">
        <f t="shared" si="0"/>
        <v>15.8</v>
      </c>
      <c r="F30" s="91">
        <v>0</v>
      </c>
      <c r="G30" s="83">
        <v>15.8</v>
      </c>
    </row>
    <row r="31" spans="1:7" ht="19.5" customHeight="1">
      <c r="A31" s="72" t="s">
        <v>368</v>
      </c>
      <c r="B31" s="90" t="s">
        <v>381</v>
      </c>
      <c r="C31" s="119" t="s">
        <v>86</v>
      </c>
      <c r="D31" s="72" t="s">
        <v>382</v>
      </c>
      <c r="E31" s="91">
        <f t="shared" si="0"/>
        <v>9.64</v>
      </c>
      <c r="F31" s="91">
        <v>0</v>
      </c>
      <c r="G31" s="83">
        <v>9.64</v>
      </c>
    </row>
    <row r="32" spans="1:7" ht="19.5" customHeight="1">
      <c r="A32" s="72" t="s">
        <v>368</v>
      </c>
      <c r="B32" s="90" t="s">
        <v>383</v>
      </c>
      <c r="C32" s="119" t="s">
        <v>86</v>
      </c>
      <c r="D32" s="72" t="s">
        <v>222</v>
      </c>
      <c r="E32" s="91">
        <f t="shared" si="0"/>
        <v>20</v>
      </c>
      <c r="F32" s="91">
        <v>0</v>
      </c>
      <c r="G32" s="83">
        <v>20</v>
      </c>
    </row>
    <row r="33" spans="1:7" ht="19.5" customHeight="1">
      <c r="A33" s="72" t="s">
        <v>368</v>
      </c>
      <c r="B33" s="90" t="s">
        <v>384</v>
      </c>
      <c r="C33" s="119" t="s">
        <v>86</v>
      </c>
      <c r="D33" s="72" t="s">
        <v>385</v>
      </c>
      <c r="E33" s="91">
        <f t="shared" si="0"/>
        <v>71.04</v>
      </c>
      <c r="F33" s="91">
        <v>0</v>
      </c>
      <c r="G33" s="83">
        <v>71.04</v>
      </c>
    </row>
    <row r="34" spans="1:7" ht="19.5" customHeight="1">
      <c r="A34" s="72" t="s">
        <v>368</v>
      </c>
      <c r="B34" s="90" t="s">
        <v>99</v>
      </c>
      <c r="C34" s="119" t="s">
        <v>86</v>
      </c>
      <c r="D34" s="72" t="s">
        <v>224</v>
      </c>
      <c r="E34" s="91">
        <f t="shared" si="0"/>
        <v>144.3</v>
      </c>
      <c r="F34" s="91">
        <v>0</v>
      </c>
      <c r="G34" s="83">
        <v>144.3</v>
      </c>
    </row>
    <row r="35" spans="1:7" ht="19.5" customHeight="1">
      <c r="A35" s="72" t="s">
        <v>38</v>
      </c>
      <c r="B35" s="90" t="s">
        <v>38</v>
      </c>
      <c r="C35" s="119" t="s">
        <v>38</v>
      </c>
      <c r="D35" s="72" t="s">
        <v>228</v>
      </c>
      <c r="E35" s="91">
        <f t="shared" si="0"/>
        <v>0.2</v>
      </c>
      <c r="F35" s="91">
        <v>0.2</v>
      </c>
      <c r="G35" s="83">
        <v>0</v>
      </c>
    </row>
    <row r="36" spans="1:7" ht="19.5" customHeight="1">
      <c r="A36" s="72" t="s">
        <v>386</v>
      </c>
      <c r="B36" s="90" t="s">
        <v>113</v>
      </c>
      <c r="C36" s="119" t="s">
        <v>86</v>
      </c>
      <c r="D36" s="72" t="s">
        <v>387</v>
      </c>
      <c r="E36" s="91">
        <f t="shared" si="0"/>
        <v>0.2</v>
      </c>
      <c r="F36" s="91">
        <v>0.2</v>
      </c>
      <c r="G36" s="83">
        <v>0</v>
      </c>
    </row>
    <row r="37" spans="1:7" ht="19.5" customHeight="1">
      <c r="A37" s="72" t="s">
        <v>38</v>
      </c>
      <c r="B37" s="90" t="s">
        <v>38</v>
      </c>
      <c r="C37" s="119" t="s">
        <v>38</v>
      </c>
      <c r="D37" s="72" t="s">
        <v>108</v>
      </c>
      <c r="E37" s="91">
        <f t="shared" si="0"/>
        <v>411.77</v>
      </c>
      <c r="F37" s="91">
        <v>322.55</v>
      </c>
      <c r="G37" s="83">
        <v>89.22</v>
      </c>
    </row>
    <row r="38" spans="1:7" ht="19.5" customHeight="1">
      <c r="A38" s="72" t="s">
        <v>38</v>
      </c>
      <c r="B38" s="90" t="s">
        <v>38</v>
      </c>
      <c r="C38" s="119" t="s">
        <v>38</v>
      </c>
      <c r="D38" s="72" t="s">
        <v>109</v>
      </c>
      <c r="E38" s="91">
        <f t="shared" si="0"/>
        <v>411.77</v>
      </c>
      <c r="F38" s="91">
        <v>322.55</v>
      </c>
      <c r="G38" s="83">
        <v>89.22</v>
      </c>
    </row>
    <row r="39" spans="1:7" ht="19.5" customHeight="1">
      <c r="A39" s="72" t="s">
        <v>38</v>
      </c>
      <c r="B39" s="90" t="s">
        <v>38</v>
      </c>
      <c r="C39" s="119" t="s">
        <v>38</v>
      </c>
      <c r="D39" s="72" t="s">
        <v>357</v>
      </c>
      <c r="E39" s="91">
        <f aca="true" t="shared" si="1" ref="E39:E70">SUM(F39:G39)</f>
        <v>322.52</v>
      </c>
      <c r="F39" s="91">
        <v>322.52</v>
      </c>
      <c r="G39" s="83">
        <v>0</v>
      </c>
    </row>
    <row r="40" spans="1:7" ht="19.5" customHeight="1">
      <c r="A40" s="72" t="s">
        <v>358</v>
      </c>
      <c r="B40" s="90" t="s">
        <v>84</v>
      </c>
      <c r="C40" s="119" t="s">
        <v>110</v>
      </c>
      <c r="D40" s="72" t="s">
        <v>359</v>
      </c>
      <c r="E40" s="91">
        <f t="shared" si="1"/>
        <v>158.5</v>
      </c>
      <c r="F40" s="91">
        <v>158.5</v>
      </c>
      <c r="G40" s="83">
        <v>0</v>
      </c>
    </row>
    <row r="41" spans="1:7" ht="19.5" customHeight="1">
      <c r="A41" s="72" t="s">
        <v>358</v>
      </c>
      <c r="B41" s="90" t="s">
        <v>85</v>
      </c>
      <c r="C41" s="119" t="s">
        <v>110</v>
      </c>
      <c r="D41" s="72" t="s">
        <v>360</v>
      </c>
      <c r="E41" s="91">
        <f t="shared" si="1"/>
        <v>21.22</v>
      </c>
      <c r="F41" s="91">
        <v>21.22</v>
      </c>
      <c r="G41" s="83">
        <v>0</v>
      </c>
    </row>
    <row r="42" spans="1:7" ht="19.5" customHeight="1">
      <c r="A42" s="72" t="s">
        <v>358</v>
      </c>
      <c r="B42" s="90" t="s">
        <v>220</v>
      </c>
      <c r="C42" s="119" t="s">
        <v>110</v>
      </c>
      <c r="D42" s="72" t="s">
        <v>388</v>
      </c>
      <c r="E42" s="91">
        <f t="shared" si="1"/>
        <v>40</v>
      </c>
      <c r="F42" s="91">
        <v>40</v>
      </c>
      <c r="G42" s="83">
        <v>0</v>
      </c>
    </row>
    <row r="43" spans="1:7" ht="19.5" customHeight="1">
      <c r="A43" s="72" t="s">
        <v>358</v>
      </c>
      <c r="B43" s="90" t="s">
        <v>89</v>
      </c>
      <c r="C43" s="119" t="s">
        <v>110</v>
      </c>
      <c r="D43" s="72" t="s">
        <v>362</v>
      </c>
      <c r="E43" s="91">
        <f t="shared" si="1"/>
        <v>30.92</v>
      </c>
      <c r="F43" s="91">
        <v>30.92</v>
      </c>
      <c r="G43" s="83">
        <v>0</v>
      </c>
    </row>
    <row r="44" spans="1:7" ht="19.5" customHeight="1">
      <c r="A44" s="72" t="s">
        <v>358</v>
      </c>
      <c r="B44" s="90" t="s">
        <v>113</v>
      </c>
      <c r="C44" s="119" t="s">
        <v>110</v>
      </c>
      <c r="D44" s="72" t="s">
        <v>389</v>
      </c>
      <c r="E44" s="91">
        <f t="shared" si="1"/>
        <v>12.95</v>
      </c>
      <c r="F44" s="91">
        <v>12.95</v>
      </c>
      <c r="G44" s="83">
        <v>0</v>
      </c>
    </row>
    <row r="45" spans="1:7" ht="19.5" customHeight="1">
      <c r="A45" s="72" t="s">
        <v>358</v>
      </c>
      <c r="B45" s="90" t="s">
        <v>363</v>
      </c>
      <c r="C45" s="119" t="s">
        <v>110</v>
      </c>
      <c r="D45" s="72" t="s">
        <v>364</v>
      </c>
      <c r="E45" s="91">
        <f t="shared" si="1"/>
        <v>27.2</v>
      </c>
      <c r="F45" s="91">
        <v>27.2</v>
      </c>
      <c r="G45" s="83">
        <v>0</v>
      </c>
    </row>
    <row r="46" spans="1:7" ht="19.5" customHeight="1">
      <c r="A46" s="72" t="s">
        <v>358</v>
      </c>
      <c r="B46" s="90" t="s">
        <v>374</v>
      </c>
      <c r="C46" s="119" t="s">
        <v>110</v>
      </c>
      <c r="D46" s="72" t="s">
        <v>390</v>
      </c>
      <c r="E46" s="91">
        <f t="shared" si="1"/>
        <v>3.73</v>
      </c>
      <c r="F46" s="91">
        <v>3.73</v>
      </c>
      <c r="G46" s="83">
        <v>0</v>
      </c>
    </row>
    <row r="47" spans="1:7" ht="19.5" customHeight="1">
      <c r="A47" s="72" t="s">
        <v>358</v>
      </c>
      <c r="B47" s="90" t="s">
        <v>366</v>
      </c>
      <c r="C47" s="119" t="s">
        <v>110</v>
      </c>
      <c r="D47" s="72" t="s">
        <v>211</v>
      </c>
      <c r="E47" s="91">
        <f t="shared" si="1"/>
        <v>28</v>
      </c>
      <c r="F47" s="91">
        <v>28</v>
      </c>
      <c r="G47" s="83">
        <v>0</v>
      </c>
    </row>
    <row r="48" spans="1:7" ht="19.5" customHeight="1">
      <c r="A48" s="72" t="s">
        <v>38</v>
      </c>
      <c r="B48" s="90" t="s">
        <v>38</v>
      </c>
      <c r="C48" s="119" t="s">
        <v>38</v>
      </c>
      <c r="D48" s="72" t="s">
        <v>367</v>
      </c>
      <c r="E48" s="91">
        <f t="shared" si="1"/>
        <v>89.22</v>
      </c>
      <c r="F48" s="91">
        <v>0</v>
      </c>
      <c r="G48" s="83">
        <v>89.22</v>
      </c>
    </row>
    <row r="49" spans="1:7" ht="19.5" customHeight="1">
      <c r="A49" s="72" t="s">
        <v>368</v>
      </c>
      <c r="B49" s="90" t="s">
        <v>84</v>
      </c>
      <c r="C49" s="119" t="s">
        <v>110</v>
      </c>
      <c r="D49" s="72" t="s">
        <v>369</v>
      </c>
      <c r="E49" s="91">
        <f t="shared" si="1"/>
        <v>3.16</v>
      </c>
      <c r="F49" s="91">
        <v>0</v>
      </c>
      <c r="G49" s="83">
        <v>3.16</v>
      </c>
    </row>
    <row r="50" spans="1:7" ht="19.5" customHeight="1">
      <c r="A50" s="72" t="s">
        <v>368</v>
      </c>
      <c r="B50" s="90" t="s">
        <v>85</v>
      </c>
      <c r="C50" s="119" t="s">
        <v>110</v>
      </c>
      <c r="D50" s="72" t="s">
        <v>391</v>
      </c>
      <c r="E50" s="91">
        <f t="shared" si="1"/>
        <v>0.5</v>
      </c>
      <c r="F50" s="91">
        <v>0</v>
      </c>
      <c r="G50" s="83">
        <v>0.5</v>
      </c>
    </row>
    <row r="51" spans="1:7" ht="19.5" customHeight="1">
      <c r="A51" s="72" t="s">
        <v>368</v>
      </c>
      <c r="B51" s="90" t="s">
        <v>93</v>
      </c>
      <c r="C51" s="119" t="s">
        <v>110</v>
      </c>
      <c r="D51" s="72" t="s">
        <v>370</v>
      </c>
      <c r="E51" s="91">
        <f t="shared" si="1"/>
        <v>6</v>
      </c>
      <c r="F51" s="91">
        <v>0</v>
      </c>
      <c r="G51" s="83">
        <v>6</v>
      </c>
    </row>
    <row r="52" spans="1:7" ht="19.5" customHeight="1">
      <c r="A52" s="72" t="s">
        <v>368</v>
      </c>
      <c r="B52" s="90" t="s">
        <v>111</v>
      </c>
      <c r="C52" s="119" t="s">
        <v>110</v>
      </c>
      <c r="D52" s="72" t="s">
        <v>371</v>
      </c>
      <c r="E52" s="91">
        <f t="shared" si="1"/>
        <v>25</v>
      </c>
      <c r="F52" s="91">
        <v>0</v>
      </c>
      <c r="G52" s="83">
        <v>25</v>
      </c>
    </row>
    <row r="53" spans="1:7" ht="19.5" customHeight="1">
      <c r="A53" s="72" t="s">
        <v>368</v>
      </c>
      <c r="B53" s="90" t="s">
        <v>220</v>
      </c>
      <c r="C53" s="119" t="s">
        <v>110</v>
      </c>
      <c r="D53" s="72" t="s">
        <v>392</v>
      </c>
      <c r="E53" s="91">
        <f t="shared" si="1"/>
        <v>7</v>
      </c>
      <c r="F53" s="91">
        <v>0</v>
      </c>
      <c r="G53" s="83">
        <v>7</v>
      </c>
    </row>
    <row r="54" spans="1:7" ht="19.5" customHeight="1">
      <c r="A54" s="72" t="s">
        <v>368</v>
      </c>
      <c r="B54" s="90" t="s">
        <v>89</v>
      </c>
      <c r="C54" s="119" t="s">
        <v>110</v>
      </c>
      <c r="D54" s="72" t="s">
        <v>393</v>
      </c>
      <c r="E54" s="91">
        <f t="shared" si="1"/>
        <v>5.4</v>
      </c>
      <c r="F54" s="91">
        <v>0</v>
      </c>
      <c r="G54" s="83">
        <v>5.4</v>
      </c>
    </row>
    <row r="55" spans="1:7" ht="19.5" customHeight="1">
      <c r="A55" s="72" t="s">
        <v>368</v>
      </c>
      <c r="B55" s="90" t="s">
        <v>113</v>
      </c>
      <c r="C55" s="119" t="s">
        <v>110</v>
      </c>
      <c r="D55" s="72" t="s">
        <v>372</v>
      </c>
      <c r="E55" s="91">
        <f t="shared" si="1"/>
        <v>8</v>
      </c>
      <c r="F55" s="91">
        <v>0</v>
      </c>
      <c r="G55" s="83">
        <v>8</v>
      </c>
    </row>
    <row r="56" spans="1:7" ht="19.5" customHeight="1">
      <c r="A56" s="72" t="s">
        <v>368</v>
      </c>
      <c r="B56" s="90" t="s">
        <v>102</v>
      </c>
      <c r="C56" s="119" t="s">
        <v>110</v>
      </c>
      <c r="D56" s="72" t="s">
        <v>373</v>
      </c>
      <c r="E56" s="91">
        <f t="shared" si="1"/>
        <v>7.78</v>
      </c>
      <c r="F56" s="91">
        <v>0</v>
      </c>
      <c r="G56" s="83">
        <v>7.78</v>
      </c>
    </row>
    <row r="57" spans="1:7" ht="19.5" customHeight="1">
      <c r="A57" s="72" t="s">
        <v>368</v>
      </c>
      <c r="B57" s="90" t="s">
        <v>366</v>
      </c>
      <c r="C57" s="119" t="s">
        <v>110</v>
      </c>
      <c r="D57" s="72" t="s">
        <v>376</v>
      </c>
      <c r="E57" s="91">
        <f t="shared" si="1"/>
        <v>6.2</v>
      </c>
      <c r="F57" s="91">
        <v>0</v>
      </c>
      <c r="G57" s="83">
        <v>6.2</v>
      </c>
    </row>
    <row r="58" spans="1:7" ht="19.5" customHeight="1">
      <c r="A58" s="72" t="s">
        <v>368</v>
      </c>
      <c r="B58" s="90" t="s">
        <v>379</v>
      </c>
      <c r="C58" s="119" t="s">
        <v>110</v>
      </c>
      <c r="D58" s="72" t="s">
        <v>219</v>
      </c>
      <c r="E58" s="91">
        <f t="shared" si="1"/>
        <v>0.77</v>
      </c>
      <c r="F58" s="91">
        <v>0</v>
      </c>
      <c r="G58" s="83">
        <v>0.77</v>
      </c>
    </row>
    <row r="59" spans="1:7" ht="19.5" customHeight="1">
      <c r="A59" s="72" t="s">
        <v>368</v>
      </c>
      <c r="B59" s="90" t="s">
        <v>394</v>
      </c>
      <c r="C59" s="119" t="s">
        <v>110</v>
      </c>
      <c r="D59" s="72" t="s">
        <v>395</v>
      </c>
      <c r="E59" s="91">
        <f t="shared" si="1"/>
        <v>5</v>
      </c>
      <c r="F59" s="91">
        <v>0</v>
      </c>
      <c r="G59" s="83">
        <v>5</v>
      </c>
    </row>
    <row r="60" spans="1:7" ht="19.5" customHeight="1">
      <c r="A60" s="72" t="s">
        <v>368</v>
      </c>
      <c r="B60" s="90" t="s">
        <v>95</v>
      </c>
      <c r="C60" s="119" t="s">
        <v>110</v>
      </c>
      <c r="D60" s="72" t="s">
        <v>380</v>
      </c>
      <c r="E60" s="91">
        <f t="shared" si="1"/>
        <v>3.23</v>
      </c>
      <c r="F60" s="91">
        <v>0</v>
      </c>
      <c r="G60" s="83">
        <v>3.23</v>
      </c>
    </row>
    <row r="61" spans="1:7" ht="19.5" customHeight="1">
      <c r="A61" s="72" t="s">
        <v>368</v>
      </c>
      <c r="B61" s="90" t="s">
        <v>381</v>
      </c>
      <c r="C61" s="119" t="s">
        <v>110</v>
      </c>
      <c r="D61" s="72" t="s">
        <v>382</v>
      </c>
      <c r="E61" s="91">
        <f t="shared" si="1"/>
        <v>4.76</v>
      </c>
      <c r="F61" s="91">
        <v>0</v>
      </c>
      <c r="G61" s="83">
        <v>4.76</v>
      </c>
    </row>
    <row r="62" spans="1:7" ht="19.5" customHeight="1">
      <c r="A62" s="72" t="s">
        <v>368</v>
      </c>
      <c r="B62" s="90" t="s">
        <v>99</v>
      </c>
      <c r="C62" s="119" t="s">
        <v>110</v>
      </c>
      <c r="D62" s="72" t="s">
        <v>224</v>
      </c>
      <c r="E62" s="91">
        <f t="shared" si="1"/>
        <v>6.42</v>
      </c>
      <c r="F62" s="91">
        <v>0</v>
      </c>
      <c r="G62" s="83">
        <v>6.42</v>
      </c>
    </row>
    <row r="63" spans="1:7" ht="19.5" customHeight="1">
      <c r="A63" s="72" t="s">
        <v>38</v>
      </c>
      <c r="B63" s="90" t="s">
        <v>38</v>
      </c>
      <c r="C63" s="119" t="s">
        <v>38</v>
      </c>
      <c r="D63" s="72" t="s">
        <v>228</v>
      </c>
      <c r="E63" s="91">
        <f t="shared" si="1"/>
        <v>0.03</v>
      </c>
      <c r="F63" s="91">
        <v>0.03</v>
      </c>
      <c r="G63" s="83">
        <v>0</v>
      </c>
    </row>
    <row r="64" spans="1:7" ht="19.5" customHeight="1">
      <c r="A64" s="72" t="s">
        <v>386</v>
      </c>
      <c r="B64" s="90" t="s">
        <v>113</v>
      </c>
      <c r="C64" s="119" t="s">
        <v>110</v>
      </c>
      <c r="D64" s="72" t="s">
        <v>387</v>
      </c>
      <c r="E64" s="91">
        <f t="shared" si="1"/>
        <v>0.03</v>
      </c>
      <c r="F64" s="91">
        <v>0.03</v>
      </c>
      <c r="G64" s="83">
        <v>0</v>
      </c>
    </row>
    <row r="65" spans="1:7" ht="19.5" customHeight="1">
      <c r="A65" s="72" t="s">
        <v>38</v>
      </c>
      <c r="B65" s="90" t="s">
        <v>38</v>
      </c>
      <c r="C65" s="119" t="s">
        <v>38</v>
      </c>
      <c r="D65" s="72" t="s">
        <v>118</v>
      </c>
      <c r="E65" s="91">
        <f t="shared" si="1"/>
        <v>344.35</v>
      </c>
      <c r="F65" s="91">
        <v>221.46</v>
      </c>
      <c r="G65" s="83">
        <v>122.89</v>
      </c>
    </row>
    <row r="66" spans="1:7" ht="19.5" customHeight="1">
      <c r="A66" s="72" t="s">
        <v>38</v>
      </c>
      <c r="B66" s="90" t="s">
        <v>38</v>
      </c>
      <c r="C66" s="119" t="s">
        <v>38</v>
      </c>
      <c r="D66" s="72" t="s">
        <v>119</v>
      </c>
      <c r="E66" s="91">
        <f t="shared" si="1"/>
        <v>153.98000000000002</v>
      </c>
      <c r="F66" s="91">
        <v>98.42</v>
      </c>
      <c r="G66" s="83">
        <v>55.56</v>
      </c>
    </row>
    <row r="67" spans="1:7" ht="19.5" customHeight="1">
      <c r="A67" s="72" t="s">
        <v>38</v>
      </c>
      <c r="B67" s="90" t="s">
        <v>38</v>
      </c>
      <c r="C67" s="119" t="s">
        <v>38</v>
      </c>
      <c r="D67" s="72" t="s">
        <v>357</v>
      </c>
      <c r="E67" s="91">
        <f t="shared" si="1"/>
        <v>98.42</v>
      </c>
      <c r="F67" s="91">
        <v>98.42</v>
      </c>
      <c r="G67" s="83">
        <v>0</v>
      </c>
    </row>
    <row r="68" spans="1:7" ht="19.5" customHeight="1">
      <c r="A68" s="72" t="s">
        <v>358</v>
      </c>
      <c r="B68" s="90" t="s">
        <v>84</v>
      </c>
      <c r="C68" s="119" t="s">
        <v>120</v>
      </c>
      <c r="D68" s="72" t="s">
        <v>359</v>
      </c>
      <c r="E68" s="91">
        <f t="shared" si="1"/>
        <v>31.02</v>
      </c>
      <c r="F68" s="91">
        <v>31.02</v>
      </c>
      <c r="G68" s="83">
        <v>0</v>
      </c>
    </row>
    <row r="69" spans="1:7" ht="19.5" customHeight="1">
      <c r="A69" s="72" t="s">
        <v>358</v>
      </c>
      <c r="B69" s="90" t="s">
        <v>85</v>
      </c>
      <c r="C69" s="119" t="s">
        <v>120</v>
      </c>
      <c r="D69" s="72" t="s">
        <v>360</v>
      </c>
      <c r="E69" s="91">
        <f t="shared" si="1"/>
        <v>0.93</v>
      </c>
      <c r="F69" s="91">
        <v>0.93</v>
      </c>
      <c r="G69" s="83">
        <v>0</v>
      </c>
    </row>
    <row r="70" spans="1:7" ht="19.5" customHeight="1">
      <c r="A70" s="72" t="s">
        <v>358</v>
      </c>
      <c r="B70" s="90" t="s">
        <v>220</v>
      </c>
      <c r="C70" s="119" t="s">
        <v>120</v>
      </c>
      <c r="D70" s="72" t="s">
        <v>388</v>
      </c>
      <c r="E70" s="91">
        <f t="shared" si="1"/>
        <v>34.49</v>
      </c>
      <c r="F70" s="91">
        <v>34.49</v>
      </c>
      <c r="G70" s="83">
        <v>0</v>
      </c>
    </row>
    <row r="71" spans="1:7" ht="19.5" customHeight="1">
      <c r="A71" s="72" t="s">
        <v>358</v>
      </c>
      <c r="B71" s="90" t="s">
        <v>89</v>
      </c>
      <c r="C71" s="119" t="s">
        <v>120</v>
      </c>
      <c r="D71" s="72" t="s">
        <v>362</v>
      </c>
      <c r="E71" s="91">
        <f aca="true" t="shared" si="2" ref="E71:E102">SUM(F71:G71)</f>
        <v>10.68</v>
      </c>
      <c r="F71" s="91">
        <v>10.68</v>
      </c>
      <c r="G71" s="83">
        <v>0</v>
      </c>
    </row>
    <row r="72" spans="1:7" ht="19.5" customHeight="1">
      <c r="A72" s="72" t="s">
        <v>358</v>
      </c>
      <c r="B72" s="90" t="s">
        <v>113</v>
      </c>
      <c r="C72" s="119" t="s">
        <v>120</v>
      </c>
      <c r="D72" s="72" t="s">
        <v>389</v>
      </c>
      <c r="E72" s="91">
        <f t="shared" si="2"/>
        <v>5.34</v>
      </c>
      <c r="F72" s="91">
        <v>5.34</v>
      </c>
      <c r="G72" s="83">
        <v>0</v>
      </c>
    </row>
    <row r="73" spans="1:7" ht="19.5" customHeight="1">
      <c r="A73" s="72" t="s">
        <v>358</v>
      </c>
      <c r="B73" s="90" t="s">
        <v>363</v>
      </c>
      <c r="C73" s="119" t="s">
        <v>120</v>
      </c>
      <c r="D73" s="72" t="s">
        <v>364</v>
      </c>
      <c r="E73" s="91">
        <f t="shared" si="2"/>
        <v>6.01</v>
      </c>
      <c r="F73" s="91">
        <v>6.01</v>
      </c>
      <c r="G73" s="83">
        <v>0</v>
      </c>
    </row>
    <row r="74" spans="1:7" ht="19.5" customHeight="1">
      <c r="A74" s="72" t="s">
        <v>358</v>
      </c>
      <c r="B74" s="90" t="s">
        <v>374</v>
      </c>
      <c r="C74" s="119" t="s">
        <v>120</v>
      </c>
      <c r="D74" s="72" t="s">
        <v>390</v>
      </c>
      <c r="E74" s="91">
        <f t="shared" si="2"/>
        <v>0.55</v>
      </c>
      <c r="F74" s="91">
        <v>0.55</v>
      </c>
      <c r="G74" s="83">
        <v>0</v>
      </c>
    </row>
    <row r="75" spans="1:7" ht="19.5" customHeight="1">
      <c r="A75" s="72" t="s">
        <v>358</v>
      </c>
      <c r="B75" s="90" t="s">
        <v>366</v>
      </c>
      <c r="C75" s="119" t="s">
        <v>120</v>
      </c>
      <c r="D75" s="72" t="s">
        <v>211</v>
      </c>
      <c r="E75" s="91">
        <f t="shared" si="2"/>
        <v>9.4</v>
      </c>
      <c r="F75" s="91">
        <v>9.4</v>
      </c>
      <c r="G75" s="83">
        <v>0</v>
      </c>
    </row>
    <row r="76" spans="1:7" ht="19.5" customHeight="1">
      <c r="A76" s="72" t="s">
        <v>38</v>
      </c>
      <c r="B76" s="90" t="s">
        <v>38</v>
      </c>
      <c r="C76" s="119" t="s">
        <v>38</v>
      </c>
      <c r="D76" s="72" t="s">
        <v>367</v>
      </c>
      <c r="E76" s="91">
        <f t="shared" si="2"/>
        <v>55.56</v>
      </c>
      <c r="F76" s="91">
        <v>0</v>
      </c>
      <c r="G76" s="83">
        <v>55.56</v>
      </c>
    </row>
    <row r="77" spans="1:7" ht="19.5" customHeight="1">
      <c r="A77" s="72" t="s">
        <v>368</v>
      </c>
      <c r="B77" s="90" t="s">
        <v>84</v>
      </c>
      <c r="C77" s="119" t="s">
        <v>120</v>
      </c>
      <c r="D77" s="72" t="s">
        <v>369</v>
      </c>
      <c r="E77" s="91">
        <f t="shared" si="2"/>
        <v>3</v>
      </c>
      <c r="F77" s="91">
        <v>0</v>
      </c>
      <c r="G77" s="83">
        <v>3</v>
      </c>
    </row>
    <row r="78" spans="1:7" ht="19.5" customHeight="1">
      <c r="A78" s="72" t="s">
        <v>368</v>
      </c>
      <c r="B78" s="90" t="s">
        <v>220</v>
      </c>
      <c r="C78" s="119" t="s">
        <v>120</v>
      </c>
      <c r="D78" s="72" t="s">
        <v>392</v>
      </c>
      <c r="E78" s="91">
        <f t="shared" si="2"/>
        <v>0.5</v>
      </c>
      <c r="F78" s="91">
        <v>0</v>
      </c>
      <c r="G78" s="83">
        <v>0.5</v>
      </c>
    </row>
    <row r="79" spans="1:7" ht="19.5" customHeight="1">
      <c r="A79" s="72" t="s">
        <v>368</v>
      </c>
      <c r="B79" s="90" t="s">
        <v>102</v>
      </c>
      <c r="C79" s="119" t="s">
        <v>120</v>
      </c>
      <c r="D79" s="72" t="s">
        <v>373</v>
      </c>
      <c r="E79" s="91">
        <f t="shared" si="2"/>
        <v>20</v>
      </c>
      <c r="F79" s="91">
        <v>0</v>
      </c>
      <c r="G79" s="83">
        <v>20</v>
      </c>
    </row>
    <row r="80" spans="1:7" ht="19.5" customHeight="1">
      <c r="A80" s="72" t="s">
        <v>368</v>
      </c>
      <c r="B80" s="90" t="s">
        <v>366</v>
      </c>
      <c r="C80" s="119" t="s">
        <v>120</v>
      </c>
      <c r="D80" s="72" t="s">
        <v>376</v>
      </c>
      <c r="E80" s="91">
        <f t="shared" si="2"/>
        <v>5</v>
      </c>
      <c r="F80" s="91">
        <v>0</v>
      </c>
      <c r="G80" s="83">
        <v>5</v>
      </c>
    </row>
    <row r="81" spans="1:7" ht="19.5" customHeight="1">
      <c r="A81" s="72" t="s">
        <v>368</v>
      </c>
      <c r="B81" s="90" t="s">
        <v>378</v>
      </c>
      <c r="C81" s="119" t="s">
        <v>120</v>
      </c>
      <c r="D81" s="72" t="s">
        <v>217</v>
      </c>
      <c r="E81" s="91">
        <f t="shared" si="2"/>
        <v>8.5</v>
      </c>
      <c r="F81" s="91">
        <v>0</v>
      </c>
      <c r="G81" s="83">
        <v>8.5</v>
      </c>
    </row>
    <row r="82" spans="1:7" ht="19.5" customHeight="1">
      <c r="A82" s="72" t="s">
        <v>368</v>
      </c>
      <c r="B82" s="90" t="s">
        <v>379</v>
      </c>
      <c r="C82" s="119" t="s">
        <v>120</v>
      </c>
      <c r="D82" s="72" t="s">
        <v>219</v>
      </c>
      <c r="E82" s="91">
        <f t="shared" si="2"/>
        <v>1</v>
      </c>
      <c r="F82" s="91">
        <v>0</v>
      </c>
      <c r="G82" s="83">
        <v>1</v>
      </c>
    </row>
    <row r="83" spans="1:7" ht="19.5" customHeight="1">
      <c r="A83" s="72" t="s">
        <v>368</v>
      </c>
      <c r="B83" s="90" t="s">
        <v>95</v>
      </c>
      <c r="C83" s="119" t="s">
        <v>120</v>
      </c>
      <c r="D83" s="72" t="s">
        <v>380</v>
      </c>
      <c r="E83" s="91">
        <f t="shared" si="2"/>
        <v>1.34</v>
      </c>
      <c r="F83" s="91">
        <v>0</v>
      </c>
      <c r="G83" s="83">
        <v>1.34</v>
      </c>
    </row>
    <row r="84" spans="1:7" ht="19.5" customHeight="1">
      <c r="A84" s="72" t="s">
        <v>368</v>
      </c>
      <c r="B84" s="90" t="s">
        <v>383</v>
      </c>
      <c r="C84" s="119" t="s">
        <v>120</v>
      </c>
      <c r="D84" s="72" t="s">
        <v>222</v>
      </c>
      <c r="E84" s="91">
        <f t="shared" si="2"/>
        <v>10</v>
      </c>
      <c r="F84" s="91">
        <v>0</v>
      </c>
      <c r="G84" s="83">
        <v>10</v>
      </c>
    </row>
    <row r="85" spans="1:7" ht="19.5" customHeight="1">
      <c r="A85" s="72" t="s">
        <v>368</v>
      </c>
      <c r="B85" s="90" t="s">
        <v>99</v>
      </c>
      <c r="C85" s="119" t="s">
        <v>120</v>
      </c>
      <c r="D85" s="72" t="s">
        <v>224</v>
      </c>
      <c r="E85" s="91">
        <f t="shared" si="2"/>
        <v>6.22</v>
      </c>
      <c r="F85" s="91">
        <v>0</v>
      </c>
      <c r="G85" s="83">
        <v>6.22</v>
      </c>
    </row>
    <row r="86" spans="1:7" ht="19.5" customHeight="1">
      <c r="A86" s="72" t="s">
        <v>38</v>
      </c>
      <c r="B86" s="90" t="s">
        <v>38</v>
      </c>
      <c r="C86" s="119" t="s">
        <v>38</v>
      </c>
      <c r="D86" s="72" t="s">
        <v>121</v>
      </c>
      <c r="E86" s="91">
        <f t="shared" si="2"/>
        <v>190.37</v>
      </c>
      <c r="F86" s="91">
        <v>123.04</v>
      </c>
      <c r="G86" s="83">
        <v>67.33</v>
      </c>
    </row>
    <row r="87" spans="1:7" ht="19.5" customHeight="1">
      <c r="A87" s="72" t="s">
        <v>38</v>
      </c>
      <c r="B87" s="90" t="s">
        <v>38</v>
      </c>
      <c r="C87" s="119" t="s">
        <v>38</v>
      </c>
      <c r="D87" s="72" t="s">
        <v>357</v>
      </c>
      <c r="E87" s="91">
        <f t="shared" si="2"/>
        <v>123</v>
      </c>
      <c r="F87" s="91">
        <v>123</v>
      </c>
      <c r="G87" s="83">
        <v>0</v>
      </c>
    </row>
    <row r="88" spans="1:7" ht="19.5" customHeight="1">
      <c r="A88" s="72" t="s">
        <v>358</v>
      </c>
      <c r="B88" s="90" t="s">
        <v>84</v>
      </c>
      <c r="C88" s="119" t="s">
        <v>122</v>
      </c>
      <c r="D88" s="72" t="s">
        <v>359</v>
      </c>
      <c r="E88" s="91">
        <f t="shared" si="2"/>
        <v>37.26</v>
      </c>
      <c r="F88" s="91">
        <v>37.26</v>
      </c>
      <c r="G88" s="83">
        <v>0</v>
      </c>
    </row>
    <row r="89" spans="1:7" ht="19.5" customHeight="1">
      <c r="A89" s="72" t="s">
        <v>358</v>
      </c>
      <c r="B89" s="90" t="s">
        <v>85</v>
      </c>
      <c r="C89" s="119" t="s">
        <v>122</v>
      </c>
      <c r="D89" s="72" t="s">
        <v>360</v>
      </c>
      <c r="E89" s="91">
        <f t="shared" si="2"/>
        <v>1.14</v>
      </c>
      <c r="F89" s="91">
        <v>1.14</v>
      </c>
      <c r="G89" s="83">
        <v>0</v>
      </c>
    </row>
    <row r="90" spans="1:7" ht="19.5" customHeight="1">
      <c r="A90" s="72" t="s">
        <v>358</v>
      </c>
      <c r="B90" s="90" t="s">
        <v>220</v>
      </c>
      <c r="C90" s="119" t="s">
        <v>122</v>
      </c>
      <c r="D90" s="72" t="s">
        <v>388</v>
      </c>
      <c r="E90" s="91">
        <f t="shared" si="2"/>
        <v>44.18</v>
      </c>
      <c r="F90" s="91">
        <v>44.18</v>
      </c>
      <c r="G90" s="83">
        <v>0</v>
      </c>
    </row>
    <row r="91" spans="1:7" ht="19.5" customHeight="1">
      <c r="A91" s="72" t="s">
        <v>358</v>
      </c>
      <c r="B91" s="90" t="s">
        <v>89</v>
      </c>
      <c r="C91" s="119" t="s">
        <v>122</v>
      </c>
      <c r="D91" s="72" t="s">
        <v>362</v>
      </c>
      <c r="E91" s="91">
        <f t="shared" si="2"/>
        <v>13.21</v>
      </c>
      <c r="F91" s="91">
        <v>13.21</v>
      </c>
      <c r="G91" s="83">
        <v>0</v>
      </c>
    </row>
    <row r="92" spans="1:7" ht="19.5" customHeight="1">
      <c r="A92" s="72" t="s">
        <v>358</v>
      </c>
      <c r="B92" s="90" t="s">
        <v>113</v>
      </c>
      <c r="C92" s="119" t="s">
        <v>122</v>
      </c>
      <c r="D92" s="72" t="s">
        <v>389</v>
      </c>
      <c r="E92" s="91">
        <f t="shared" si="2"/>
        <v>6.61</v>
      </c>
      <c r="F92" s="91">
        <v>6.61</v>
      </c>
      <c r="G92" s="83">
        <v>0</v>
      </c>
    </row>
    <row r="93" spans="1:7" ht="19.5" customHeight="1">
      <c r="A93" s="72" t="s">
        <v>358</v>
      </c>
      <c r="B93" s="90" t="s">
        <v>363</v>
      </c>
      <c r="C93" s="119" t="s">
        <v>122</v>
      </c>
      <c r="D93" s="72" t="s">
        <v>364</v>
      </c>
      <c r="E93" s="91">
        <f t="shared" si="2"/>
        <v>7.44</v>
      </c>
      <c r="F93" s="91">
        <v>7.44</v>
      </c>
      <c r="G93" s="83">
        <v>0</v>
      </c>
    </row>
    <row r="94" spans="1:7" ht="19.5" customHeight="1">
      <c r="A94" s="72" t="s">
        <v>358</v>
      </c>
      <c r="B94" s="90" t="s">
        <v>374</v>
      </c>
      <c r="C94" s="119" t="s">
        <v>122</v>
      </c>
      <c r="D94" s="72" t="s">
        <v>390</v>
      </c>
      <c r="E94" s="91">
        <f t="shared" si="2"/>
        <v>3.24</v>
      </c>
      <c r="F94" s="91">
        <v>3.24</v>
      </c>
      <c r="G94" s="83">
        <v>0</v>
      </c>
    </row>
    <row r="95" spans="1:7" ht="19.5" customHeight="1">
      <c r="A95" s="72" t="s">
        <v>358</v>
      </c>
      <c r="B95" s="90" t="s">
        <v>366</v>
      </c>
      <c r="C95" s="119" t="s">
        <v>122</v>
      </c>
      <c r="D95" s="72" t="s">
        <v>211</v>
      </c>
      <c r="E95" s="91">
        <f t="shared" si="2"/>
        <v>9.92</v>
      </c>
      <c r="F95" s="91">
        <v>9.92</v>
      </c>
      <c r="G95" s="83">
        <v>0</v>
      </c>
    </row>
    <row r="96" spans="1:7" ht="19.5" customHeight="1">
      <c r="A96" s="72" t="s">
        <v>38</v>
      </c>
      <c r="B96" s="90" t="s">
        <v>38</v>
      </c>
      <c r="C96" s="119" t="s">
        <v>38</v>
      </c>
      <c r="D96" s="72" t="s">
        <v>367</v>
      </c>
      <c r="E96" s="91">
        <f t="shared" si="2"/>
        <v>67.33</v>
      </c>
      <c r="F96" s="91">
        <v>0</v>
      </c>
      <c r="G96" s="83">
        <v>67.33</v>
      </c>
    </row>
    <row r="97" spans="1:7" ht="19.5" customHeight="1">
      <c r="A97" s="72" t="s">
        <v>368</v>
      </c>
      <c r="B97" s="90" t="s">
        <v>84</v>
      </c>
      <c r="C97" s="119" t="s">
        <v>122</v>
      </c>
      <c r="D97" s="72" t="s">
        <v>369</v>
      </c>
      <c r="E97" s="91">
        <f t="shared" si="2"/>
        <v>3.16</v>
      </c>
      <c r="F97" s="91">
        <v>0</v>
      </c>
      <c r="G97" s="83">
        <v>3.16</v>
      </c>
    </row>
    <row r="98" spans="1:7" ht="19.5" customHeight="1">
      <c r="A98" s="72" t="s">
        <v>368</v>
      </c>
      <c r="B98" s="90" t="s">
        <v>102</v>
      </c>
      <c r="C98" s="119" t="s">
        <v>122</v>
      </c>
      <c r="D98" s="72" t="s">
        <v>373</v>
      </c>
      <c r="E98" s="91">
        <f t="shared" si="2"/>
        <v>17.92</v>
      </c>
      <c r="F98" s="91">
        <v>0</v>
      </c>
      <c r="G98" s="83">
        <v>17.92</v>
      </c>
    </row>
    <row r="99" spans="1:7" ht="19.5" customHeight="1">
      <c r="A99" s="72" t="s">
        <v>368</v>
      </c>
      <c r="B99" s="90" t="s">
        <v>366</v>
      </c>
      <c r="C99" s="119" t="s">
        <v>122</v>
      </c>
      <c r="D99" s="72" t="s">
        <v>376</v>
      </c>
      <c r="E99" s="91">
        <f t="shared" si="2"/>
        <v>6.5</v>
      </c>
      <c r="F99" s="91">
        <v>0</v>
      </c>
      <c r="G99" s="83">
        <v>6.5</v>
      </c>
    </row>
    <row r="100" spans="1:7" ht="19.5" customHeight="1">
      <c r="A100" s="72" t="s">
        <v>368</v>
      </c>
      <c r="B100" s="90" t="s">
        <v>378</v>
      </c>
      <c r="C100" s="119" t="s">
        <v>122</v>
      </c>
      <c r="D100" s="72" t="s">
        <v>217</v>
      </c>
      <c r="E100" s="91">
        <f t="shared" si="2"/>
        <v>21.6</v>
      </c>
      <c r="F100" s="91">
        <v>0</v>
      </c>
      <c r="G100" s="83">
        <v>21.6</v>
      </c>
    </row>
    <row r="101" spans="1:7" ht="19.5" customHeight="1">
      <c r="A101" s="72" t="s">
        <v>368</v>
      </c>
      <c r="B101" s="90" t="s">
        <v>379</v>
      </c>
      <c r="C101" s="119" t="s">
        <v>122</v>
      </c>
      <c r="D101" s="72" t="s">
        <v>219</v>
      </c>
      <c r="E101" s="91">
        <f t="shared" si="2"/>
        <v>2</v>
      </c>
      <c r="F101" s="91">
        <v>0</v>
      </c>
      <c r="G101" s="83">
        <v>2</v>
      </c>
    </row>
    <row r="102" spans="1:7" ht="19.5" customHeight="1">
      <c r="A102" s="72" t="s">
        <v>368</v>
      </c>
      <c r="B102" s="90" t="s">
        <v>95</v>
      </c>
      <c r="C102" s="119" t="s">
        <v>122</v>
      </c>
      <c r="D102" s="72" t="s">
        <v>380</v>
      </c>
      <c r="E102" s="91">
        <f t="shared" si="2"/>
        <v>1.65</v>
      </c>
      <c r="F102" s="91">
        <v>0</v>
      </c>
      <c r="G102" s="83">
        <v>1.65</v>
      </c>
    </row>
    <row r="103" spans="1:7" ht="19.5" customHeight="1">
      <c r="A103" s="72" t="s">
        <v>368</v>
      </c>
      <c r="B103" s="90" t="s">
        <v>381</v>
      </c>
      <c r="C103" s="119" t="s">
        <v>122</v>
      </c>
      <c r="D103" s="72" t="s">
        <v>382</v>
      </c>
      <c r="E103" s="91">
        <f aca="true" t="shared" si="3" ref="E103:E134">SUM(F103:G103)</f>
        <v>1.11</v>
      </c>
      <c r="F103" s="91">
        <v>0</v>
      </c>
      <c r="G103" s="83">
        <v>1.11</v>
      </c>
    </row>
    <row r="104" spans="1:7" ht="19.5" customHeight="1">
      <c r="A104" s="72" t="s">
        <v>368</v>
      </c>
      <c r="B104" s="90" t="s">
        <v>383</v>
      </c>
      <c r="C104" s="119" t="s">
        <v>122</v>
      </c>
      <c r="D104" s="72" t="s">
        <v>222</v>
      </c>
      <c r="E104" s="91">
        <f t="shared" si="3"/>
        <v>10</v>
      </c>
      <c r="F104" s="91">
        <v>0</v>
      </c>
      <c r="G104" s="83">
        <v>10</v>
      </c>
    </row>
    <row r="105" spans="1:7" ht="19.5" customHeight="1">
      <c r="A105" s="72" t="s">
        <v>368</v>
      </c>
      <c r="B105" s="90" t="s">
        <v>99</v>
      </c>
      <c r="C105" s="119" t="s">
        <v>122</v>
      </c>
      <c r="D105" s="72" t="s">
        <v>224</v>
      </c>
      <c r="E105" s="91">
        <f t="shared" si="3"/>
        <v>3.39</v>
      </c>
      <c r="F105" s="91">
        <v>0</v>
      </c>
      <c r="G105" s="83">
        <v>3.39</v>
      </c>
    </row>
    <row r="106" spans="1:7" ht="19.5" customHeight="1">
      <c r="A106" s="72" t="s">
        <v>38</v>
      </c>
      <c r="B106" s="90" t="s">
        <v>38</v>
      </c>
      <c r="C106" s="119" t="s">
        <v>38</v>
      </c>
      <c r="D106" s="72" t="s">
        <v>228</v>
      </c>
      <c r="E106" s="91">
        <f t="shared" si="3"/>
        <v>0.04</v>
      </c>
      <c r="F106" s="91">
        <v>0.04</v>
      </c>
      <c r="G106" s="83">
        <v>0</v>
      </c>
    </row>
    <row r="107" spans="1:7" ht="19.5" customHeight="1">
      <c r="A107" s="72" t="s">
        <v>386</v>
      </c>
      <c r="B107" s="90" t="s">
        <v>113</v>
      </c>
      <c r="C107" s="119" t="s">
        <v>122</v>
      </c>
      <c r="D107" s="72" t="s">
        <v>387</v>
      </c>
      <c r="E107" s="91">
        <f t="shared" si="3"/>
        <v>0.04</v>
      </c>
      <c r="F107" s="91">
        <v>0.04</v>
      </c>
      <c r="G107" s="83">
        <v>0</v>
      </c>
    </row>
    <row r="108" spans="1:7" ht="19.5" customHeight="1">
      <c r="A108" s="72" t="s">
        <v>38</v>
      </c>
      <c r="B108" s="90" t="s">
        <v>38</v>
      </c>
      <c r="C108" s="119" t="s">
        <v>38</v>
      </c>
      <c r="D108" s="72" t="s">
        <v>123</v>
      </c>
      <c r="E108" s="91">
        <f t="shared" si="3"/>
        <v>5083.7300000000005</v>
      </c>
      <c r="F108" s="91">
        <v>4561.51</v>
      </c>
      <c r="G108" s="83">
        <v>522.22</v>
      </c>
    </row>
    <row r="109" spans="1:7" ht="19.5" customHeight="1">
      <c r="A109" s="72" t="s">
        <v>38</v>
      </c>
      <c r="B109" s="90" t="s">
        <v>38</v>
      </c>
      <c r="C109" s="119" t="s">
        <v>38</v>
      </c>
      <c r="D109" s="72" t="s">
        <v>124</v>
      </c>
      <c r="E109" s="91">
        <f t="shared" si="3"/>
        <v>2497.35</v>
      </c>
      <c r="F109" s="91">
        <v>2182</v>
      </c>
      <c r="G109" s="83">
        <v>315.35</v>
      </c>
    </row>
    <row r="110" spans="1:7" ht="19.5" customHeight="1">
      <c r="A110" s="72" t="s">
        <v>38</v>
      </c>
      <c r="B110" s="90" t="s">
        <v>38</v>
      </c>
      <c r="C110" s="119" t="s">
        <v>38</v>
      </c>
      <c r="D110" s="72" t="s">
        <v>357</v>
      </c>
      <c r="E110" s="91">
        <f t="shared" si="3"/>
        <v>2151</v>
      </c>
      <c r="F110" s="91">
        <v>2151</v>
      </c>
      <c r="G110" s="83">
        <v>0</v>
      </c>
    </row>
    <row r="111" spans="1:7" ht="19.5" customHeight="1">
      <c r="A111" s="72" t="s">
        <v>358</v>
      </c>
      <c r="B111" s="90" t="s">
        <v>84</v>
      </c>
      <c r="C111" s="119" t="s">
        <v>125</v>
      </c>
      <c r="D111" s="72" t="s">
        <v>359</v>
      </c>
      <c r="E111" s="91">
        <f t="shared" si="3"/>
        <v>1138</v>
      </c>
      <c r="F111" s="91">
        <v>1138</v>
      </c>
      <c r="G111" s="83">
        <v>0</v>
      </c>
    </row>
    <row r="112" spans="1:7" ht="19.5" customHeight="1">
      <c r="A112" s="72" t="s">
        <v>358</v>
      </c>
      <c r="B112" s="90" t="s">
        <v>85</v>
      </c>
      <c r="C112" s="119" t="s">
        <v>125</v>
      </c>
      <c r="D112" s="72" t="s">
        <v>360</v>
      </c>
      <c r="E112" s="91">
        <f t="shared" si="3"/>
        <v>150</v>
      </c>
      <c r="F112" s="91">
        <v>150</v>
      </c>
      <c r="G112" s="83">
        <v>0</v>
      </c>
    </row>
    <row r="113" spans="1:7" ht="19.5" customHeight="1">
      <c r="A113" s="72" t="s">
        <v>358</v>
      </c>
      <c r="B113" s="90" t="s">
        <v>89</v>
      </c>
      <c r="C113" s="119" t="s">
        <v>125</v>
      </c>
      <c r="D113" s="72" t="s">
        <v>362</v>
      </c>
      <c r="E113" s="91">
        <f t="shared" si="3"/>
        <v>430</v>
      </c>
      <c r="F113" s="91">
        <v>430</v>
      </c>
      <c r="G113" s="83">
        <v>0</v>
      </c>
    </row>
    <row r="114" spans="1:7" ht="19.5" customHeight="1">
      <c r="A114" s="72" t="s">
        <v>358</v>
      </c>
      <c r="B114" s="90" t="s">
        <v>113</v>
      </c>
      <c r="C114" s="119" t="s">
        <v>125</v>
      </c>
      <c r="D114" s="72" t="s">
        <v>389</v>
      </c>
      <c r="E114" s="91">
        <f t="shared" si="3"/>
        <v>200</v>
      </c>
      <c r="F114" s="91">
        <v>200</v>
      </c>
      <c r="G114" s="83">
        <v>0</v>
      </c>
    </row>
    <row r="115" spans="1:7" ht="19.5" customHeight="1">
      <c r="A115" s="72" t="s">
        <v>358</v>
      </c>
      <c r="B115" s="90" t="s">
        <v>363</v>
      </c>
      <c r="C115" s="119" t="s">
        <v>125</v>
      </c>
      <c r="D115" s="72" t="s">
        <v>364</v>
      </c>
      <c r="E115" s="91">
        <f t="shared" si="3"/>
        <v>100</v>
      </c>
      <c r="F115" s="91">
        <v>100</v>
      </c>
      <c r="G115" s="83">
        <v>0</v>
      </c>
    </row>
    <row r="116" spans="1:7" ht="19.5" customHeight="1">
      <c r="A116" s="72" t="s">
        <v>358</v>
      </c>
      <c r="B116" s="90" t="s">
        <v>366</v>
      </c>
      <c r="C116" s="119" t="s">
        <v>125</v>
      </c>
      <c r="D116" s="72" t="s">
        <v>211</v>
      </c>
      <c r="E116" s="91">
        <f t="shared" si="3"/>
        <v>133</v>
      </c>
      <c r="F116" s="91">
        <v>133</v>
      </c>
      <c r="G116" s="83">
        <v>0</v>
      </c>
    </row>
    <row r="117" spans="1:7" ht="19.5" customHeight="1">
      <c r="A117" s="72" t="s">
        <v>38</v>
      </c>
      <c r="B117" s="90" t="s">
        <v>38</v>
      </c>
      <c r="C117" s="119" t="s">
        <v>38</v>
      </c>
      <c r="D117" s="72" t="s">
        <v>367</v>
      </c>
      <c r="E117" s="91">
        <f t="shared" si="3"/>
        <v>315.35</v>
      </c>
      <c r="F117" s="91">
        <v>0</v>
      </c>
      <c r="G117" s="83">
        <v>315.35</v>
      </c>
    </row>
    <row r="118" spans="1:7" ht="19.5" customHeight="1">
      <c r="A118" s="72" t="s">
        <v>368</v>
      </c>
      <c r="B118" s="90" t="s">
        <v>84</v>
      </c>
      <c r="C118" s="119" t="s">
        <v>125</v>
      </c>
      <c r="D118" s="72" t="s">
        <v>369</v>
      </c>
      <c r="E118" s="91">
        <f t="shared" si="3"/>
        <v>20</v>
      </c>
      <c r="F118" s="91">
        <v>0</v>
      </c>
      <c r="G118" s="83">
        <v>20</v>
      </c>
    </row>
    <row r="119" spans="1:7" ht="19.5" customHeight="1">
      <c r="A119" s="72" t="s">
        <v>368</v>
      </c>
      <c r="B119" s="90" t="s">
        <v>93</v>
      </c>
      <c r="C119" s="119" t="s">
        <v>125</v>
      </c>
      <c r="D119" s="72" t="s">
        <v>370</v>
      </c>
      <c r="E119" s="91">
        <f t="shared" si="3"/>
        <v>40</v>
      </c>
      <c r="F119" s="91">
        <v>0</v>
      </c>
      <c r="G119" s="83">
        <v>40</v>
      </c>
    </row>
    <row r="120" spans="1:7" ht="19.5" customHeight="1">
      <c r="A120" s="72" t="s">
        <v>368</v>
      </c>
      <c r="B120" s="90" t="s">
        <v>111</v>
      </c>
      <c r="C120" s="119" t="s">
        <v>125</v>
      </c>
      <c r="D120" s="72" t="s">
        <v>371</v>
      </c>
      <c r="E120" s="91">
        <f t="shared" si="3"/>
        <v>92</v>
      </c>
      <c r="F120" s="91">
        <v>0</v>
      </c>
      <c r="G120" s="83">
        <v>92</v>
      </c>
    </row>
    <row r="121" spans="1:7" ht="19.5" customHeight="1">
      <c r="A121" s="72" t="s">
        <v>368</v>
      </c>
      <c r="B121" s="90" t="s">
        <v>220</v>
      </c>
      <c r="C121" s="119" t="s">
        <v>125</v>
      </c>
      <c r="D121" s="72" t="s">
        <v>392</v>
      </c>
      <c r="E121" s="91">
        <f t="shared" si="3"/>
        <v>5</v>
      </c>
      <c r="F121" s="91">
        <v>0</v>
      </c>
      <c r="G121" s="83">
        <v>5</v>
      </c>
    </row>
    <row r="122" spans="1:7" ht="19.5" customHeight="1">
      <c r="A122" s="72" t="s">
        <v>368</v>
      </c>
      <c r="B122" s="90" t="s">
        <v>102</v>
      </c>
      <c r="C122" s="119" t="s">
        <v>125</v>
      </c>
      <c r="D122" s="72" t="s">
        <v>373</v>
      </c>
      <c r="E122" s="91">
        <f t="shared" si="3"/>
        <v>10</v>
      </c>
      <c r="F122" s="91">
        <v>0</v>
      </c>
      <c r="G122" s="83">
        <v>10</v>
      </c>
    </row>
    <row r="123" spans="1:7" ht="19.5" customHeight="1">
      <c r="A123" s="72" t="s">
        <v>368</v>
      </c>
      <c r="B123" s="90" t="s">
        <v>377</v>
      </c>
      <c r="C123" s="119" t="s">
        <v>125</v>
      </c>
      <c r="D123" s="72" t="s">
        <v>216</v>
      </c>
      <c r="E123" s="91">
        <f t="shared" si="3"/>
        <v>1</v>
      </c>
      <c r="F123" s="91">
        <v>0</v>
      </c>
      <c r="G123" s="83">
        <v>1</v>
      </c>
    </row>
    <row r="124" spans="1:7" ht="19.5" customHeight="1">
      <c r="A124" s="72" t="s">
        <v>368</v>
      </c>
      <c r="B124" s="90" t="s">
        <v>378</v>
      </c>
      <c r="C124" s="119" t="s">
        <v>125</v>
      </c>
      <c r="D124" s="72" t="s">
        <v>217</v>
      </c>
      <c r="E124" s="91">
        <f t="shared" si="3"/>
        <v>17</v>
      </c>
      <c r="F124" s="91">
        <v>0</v>
      </c>
      <c r="G124" s="83">
        <v>17</v>
      </c>
    </row>
    <row r="125" spans="1:7" ht="19.5" customHeight="1">
      <c r="A125" s="72" t="s">
        <v>368</v>
      </c>
      <c r="B125" s="90" t="s">
        <v>379</v>
      </c>
      <c r="C125" s="119" t="s">
        <v>125</v>
      </c>
      <c r="D125" s="72" t="s">
        <v>219</v>
      </c>
      <c r="E125" s="91">
        <f t="shared" si="3"/>
        <v>1.44</v>
      </c>
      <c r="F125" s="91">
        <v>0</v>
      </c>
      <c r="G125" s="83">
        <v>1.44</v>
      </c>
    </row>
    <row r="126" spans="1:7" ht="19.5" customHeight="1">
      <c r="A126" s="72" t="s">
        <v>368</v>
      </c>
      <c r="B126" s="90" t="s">
        <v>95</v>
      </c>
      <c r="C126" s="119" t="s">
        <v>125</v>
      </c>
      <c r="D126" s="72" t="s">
        <v>380</v>
      </c>
      <c r="E126" s="91">
        <f t="shared" si="3"/>
        <v>35</v>
      </c>
      <c r="F126" s="91">
        <v>0</v>
      </c>
      <c r="G126" s="83">
        <v>35</v>
      </c>
    </row>
    <row r="127" spans="1:7" ht="19.5" customHeight="1">
      <c r="A127" s="72" t="s">
        <v>368</v>
      </c>
      <c r="B127" s="90" t="s">
        <v>381</v>
      </c>
      <c r="C127" s="119" t="s">
        <v>125</v>
      </c>
      <c r="D127" s="72" t="s">
        <v>382</v>
      </c>
      <c r="E127" s="91">
        <f t="shared" si="3"/>
        <v>30</v>
      </c>
      <c r="F127" s="91">
        <v>0</v>
      </c>
      <c r="G127" s="83">
        <v>30</v>
      </c>
    </row>
    <row r="128" spans="1:7" ht="19.5" customHeight="1">
      <c r="A128" s="72" t="s">
        <v>368</v>
      </c>
      <c r="B128" s="90" t="s">
        <v>383</v>
      </c>
      <c r="C128" s="119" t="s">
        <v>125</v>
      </c>
      <c r="D128" s="72" t="s">
        <v>222</v>
      </c>
      <c r="E128" s="91">
        <f t="shared" si="3"/>
        <v>12.52</v>
      </c>
      <c r="F128" s="91">
        <v>0</v>
      </c>
      <c r="G128" s="83">
        <v>12.52</v>
      </c>
    </row>
    <row r="129" spans="1:7" ht="19.5" customHeight="1">
      <c r="A129" s="72" t="s">
        <v>368</v>
      </c>
      <c r="B129" s="90" t="s">
        <v>99</v>
      </c>
      <c r="C129" s="119" t="s">
        <v>125</v>
      </c>
      <c r="D129" s="72" t="s">
        <v>224</v>
      </c>
      <c r="E129" s="91">
        <f t="shared" si="3"/>
        <v>51.39</v>
      </c>
      <c r="F129" s="91">
        <v>0</v>
      </c>
      <c r="G129" s="83">
        <v>51.39</v>
      </c>
    </row>
    <row r="130" spans="1:7" ht="19.5" customHeight="1">
      <c r="A130" s="72" t="s">
        <v>38</v>
      </c>
      <c r="B130" s="90" t="s">
        <v>38</v>
      </c>
      <c r="C130" s="119" t="s">
        <v>38</v>
      </c>
      <c r="D130" s="72" t="s">
        <v>228</v>
      </c>
      <c r="E130" s="91">
        <f t="shared" si="3"/>
        <v>31</v>
      </c>
      <c r="F130" s="91">
        <v>31</v>
      </c>
      <c r="G130" s="83">
        <v>0</v>
      </c>
    </row>
    <row r="131" spans="1:7" ht="19.5" customHeight="1">
      <c r="A131" s="72" t="s">
        <v>386</v>
      </c>
      <c r="B131" s="90" t="s">
        <v>84</v>
      </c>
      <c r="C131" s="119" t="s">
        <v>125</v>
      </c>
      <c r="D131" s="72" t="s">
        <v>396</v>
      </c>
      <c r="E131" s="91">
        <f t="shared" si="3"/>
        <v>26</v>
      </c>
      <c r="F131" s="91">
        <v>26</v>
      </c>
      <c r="G131" s="83">
        <v>0</v>
      </c>
    </row>
    <row r="132" spans="1:7" ht="19.5" customHeight="1">
      <c r="A132" s="72" t="s">
        <v>386</v>
      </c>
      <c r="B132" s="90" t="s">
        <v>93</v>
      </c>
      <c r="C132" s="119" t="s">
        <v>125</v>
      </c>
      <c r="D132" s="72" t="s">
        <v>397</v>
      </c>
      <c r="E132" s="91">
        <f t="shared" si="3"/>
        <v>5</v>
      </c>
      <c r="F132" s="91">
        <v>5</v>
      </c>
      <c r="G132" s="83">
        <v>0</v>
      </c>
    </row>
    <row r="133" spans="1:7" ht="19.5" customHeight="1">
      <c r="A133" s="72" t="s">
        <v>38</v>
      </c>
      <c r="B133" s="90" t="s">
        <v>38</v>
      </c>
      <c r="C133" s="119" t="s">
        <v>38</v>
      </c>
      <c r="D133" s="72" t="s">
        <v>135</v>
      </c>
      <c r="E133" s="91">
        <f t="shared" si="3"/>
        <v>1062.25</v>
      </c>
      <c r="F133" s="91">
        <v>958.73</v>
      </c>
      <c r="G133" s="83">
        <v>103.52</v>
      </c>
    </row>
    <row r="134" spans="1:7" ht="19.5" customHeight="1">
      <c r="A134" s="72" t="s">
        <v>38</v>
      </c>
      <c r="B134" s="90" t="s">
        <v>38</v>
      </c>
      <c r="C134" s="119" t="s">
        <v>38</v>
      </c>
      <c r="D134" s="72" t="s">
        <v>357</v>
      </c>
      <c r="E134" s="91">
        <f t="shared" si="3"/>
        <v>921.72</v>
      </c>
      <c r="F134" s="91">
        <v>921.72</v>
      </c>
      <c r="G134" s="83">
        <v>0</v>
      </c>
    </row>
    <row r="135" spans="1:7" ht="19.5" customHeight="1">
      <c r="A135" s="72" t="s">
        <v>358</v>
      </c>
      <c r="B135" s="90" t="s">
        <v>84</v>
      </c>
      <c r="C135" s="119" t="s">
        <v>136</v>
      </c>
      <c r="D135" s="72" t="s">
        <v>359</v>
      </c>
      <c r="E135" s="91">
        <f aca="true" t="shared" si="4" ref="E135:E166">SUM(F135:G135)</f>
        <v>381.52</v>
      </c>
      <c r="F135" s="91">
        <v>381.52</v>
      </c>
      <c r="G135" s="83">
        <v>0</v>
      </c>
    </row>
    <row r="136" spans="1:7" ht="19.5" customHeight="1">
      <c r="A136" s="72" t="s">
        <v>358</v>
      </c>
      <c r="B136" s="90" t="s">
        <v>85</v>
      </c>
      <c r="C136" s="119" t="s">
        <v>136</v>
      </c>
      <c r="D136" s="72" t="s">
        <v>360</v>
      </c>
      <c r="E136" s="91">
        <f t="shared" si="4"/>
        <v>48.04</v>
      </c>
      <c r="F136" s="91">
        <v>48.04</v>
      </c>
      <c r="G136" s="83">
        <v>0</v>
      </c>
    </row>
    <row r="137" spans="1:7" ht="19.5" customHeight="1">
      <c r="A137" s="72" t="s">
        <v>358</v>
      </c>
      <c r="B137" s="90" t="s">
        <v>220</v>
      </c>
      <c r="C137" s="119" t="s">
        <v>136</v>
      </c>
      <c r="D137" s="72" t="s">
        <v>388</v>
      </c>
      <c r="E137" s="91">
        <f t="shared" si="4"/>
        <v>204.96</v>
      </c>
      <c r="F137" s="91">
        <v>204.96</v>
      </c>
      <c r="G137" s="83">
        <v>0</v>
      </c>
    </row>
    <row r="138" spans="1:7" ht="19.5" customHeight="1">
      <c r="A138" s="72" t="s">
        <v>358</v>
      </c>
      <c r="B138" s="90" t="s">
        <v>89</v>
      </c>
      <c r="C138" s="119" t="s">
        <v>136</v>
      </c>
      <c r="D138" s="72" t="s">
        <v>362</v>
      </c>
      <c r="E138" s="91">
        <f t="shared" si="4"/>
        <v>110</v>
      </c>
      <c r="F138" s="91">
        <v>110</v>
      </c>
      <c r="G138" s="83">
        <v>0</v>
      </c>
    </row>
    <row r="139" spans="1:7" ht="19.5" customHeight="1">
      <c r="A139" s="72" t="s">
        <v>358</v>
      </c>
      <c r="B139" s="90" t="s">
        <v>113</v>
      </c>
      <c r="C139" s="119" t="s">
        <v>136</v>
      </c>
      <c r="D139" s="72" t="s">
        <v>389</v>
      </c>
      <c r="E139" s="91">
        <f t="shared" si="4"/>
        <v>55</v>
      </c>
      <c r="F139" s="91">
        <v>55</v>
      </c>
      <c r="G139" s="83">
        <v>0</v>
      </c>
    </row>
    <row r="140" spans="1:7" ht="19.5" customHeight="1">
      <c r="A140" s="72" t="s">
        <v>358</v>
      </c>
      <c r="B140" s="90" t="s">
        <v>363</v>
      </c>
      <c r="C140" s="119" t="s">
        <v>136</v>
      </c>
      <c r="D140" s="72" t="s">
        <v>364</v>
      </c>
      <c r="E140" s="91">
        <f t="shared" si="4"/>
        <v>38</v>
      </c>
      <c r="F140" s="91">
        <v>38</v>
      </c>
      <c r="G140" s="83">
        <v>0</v>
      </c>
    </row>
    <row r="141" spans="1:7" ht="19.5" customHeight="1">
      <c r="A141" s="72" t="s">
        <v>358</v>
      </c>
      <c r="B141" s="90" t="s">
        <v>374</v>
      </c>
      <c r="C141" s="119" t="s">
        <v>136</v>
      </c>
      <c r="D141" s="72" t="s">
        <v>390</v>
      </c>
      <c r="E141" s="91">
        <f t="shared" si="4"/>
        <v>5.2</v>
      </c>
      <c r="F141" s="91">
        <v>5.2</v>
      </c>
      <c r="G141" s="83">
        <v>0</v>
      </c>
    </row>
    <row r="142" spans="1:7" ht="19.5" customHeight="1">
      <c r="A142" s="72" t="s">
        <v>358</v>
      </c>
      <c r="B142" s="90" t="s">
        <v>366</v>
      </c>
      <c r="C142" s="119" t="s">
        <v>136</v>
      </c>
      <c r="D142" s="72" t="s">
        <v>211</v>
      </c>
      <c r="E142" s="91">
        <f t="shared" si="4"/>
        <v>79</v>
      </c>
      <c r="F142" s="91">
        <v>79</v>
      </c>
      <c r="G142" s="83">
        <v>0</v>
      </c>
    </row>
    <row r="143" spans="1:7" ht="19.5" customHeight="1">
      <c r="A143" s="72" t="s">
        <v>38</v>
      </c>
      <c r="B143" s="90" t="s">
        <v>38</v>
      </c>
      <c r="C143" s="119" t="s">
        <v>38</v>
      </c>
      <c r="D143" s="72" t="s">
        <v>367</v>
      </c>
      <c r="E143" s="91">
        <f t="shared" si="4"/>
        <v>103.52</v>
      </c>
      <c r="F143" s="91">
        <v>0</v>
      </c>
      <c r="G143" s="83">
        <v>103.52</v>
      </c>
    </row>
    <row r="144" spans="1:7" ht="19.5" customHeight="1">
      <c r="A144" s="72" t="s">
        <v>368</v>
      </c>
      <c r="B144" s="90" t="s">
        <v>84</v>
      </c>
      <c r="C144" s="119" t="s">
        <v>136</v>
      </c>
      <c r="D144" s="72" t="s">
        <v>369</v>
      </c>
      <c r="E144" s="91">
        <f t="shared" si="4"/>
        <v>10</v>
      </c>
      <c r="F144" s="91">
        <v>0</v>
      </c>
      <c r="G144" s="83">
        <v>10</v>
      </c>
    </row>
    <row r="145" spans="1:7" ht="19.5" customHeight="1">
      <c r="A145" s="72" t="s">
        <v>368</v>
      </c>
      <c r="B145" s="90" t="s">
        <v>85</v>
      </c>
      <c r="C145" s="119" t="s">
        <v>136</v>
      </c>
      <c r="D145" s="72" t="s">
        <v>391</v>
      </c>
      <c r="E145" s="91">
        <f t="shared" si="4"/>
        <v>4</v>
      </c>
      <c r="F145" s="91">
        <v>0</v>
      </c>
      <c r="G145" s="83">
        <v>4</v>
      </c>
    </row>
    <row r="146" spans="1:7" ht="19.5" customHeight="1">
      <c r="A146" s="72" t="s">
        <v>368</v>
      </c>
      <c r="B146" s="90" t="s">
        <v>90</v>
      </c>
      <c r="C146" s="119" t="s">
        <v>136</v>
      </c>
      <c r="D146" s="72" t="s">
        <v>398</v>
      </c>
      <c r="E146" s="91">
        <f t="shared" si="4"/>
        <v>3</v>
      </c>
      <c r="F146" s="91">
        <v>0</v>
      </c>
      <c r="G146" s="83">
        <v>3</v>
      </c>
    </row>
    <row r="147" spans="1:7" ht="19.5" customHeight="1">
      <c r="A147" s="72" t="s">
        <v>368</v>
      </c>
      <c r="B147" s="90" t="s">
        <v>97</v>
      </c>
      <c r="C147" s="119" t="s">
        <v>136</v>
      </c>
      <c r="D147" s="72" t="s">
        <v>399</v>
      </c>
      <c r="E147" s="91">
        <f t="shared" si="4"/>
        <v>0.3</v>
      </c>
      <c r="F147" s="91">
        <v>0</v>
      </c>
      <c r="G147" s="83">
        <v>0.3</v>
      </c>
    </row>
    <row r="148" spans="1:7" ht="19.5" customHeight="1">
      <c r="A148" s="72" t="s">
        <v>368</v>
      </c>
      <c r="B148" s="90" t="s">
        <v>93</v>
      </c>
      <c r="C148" s="119" t="s">
        <v>136</v>
      </c>
      <c r="D148" s="72" t="s">
        <v>370</v>
      </c>
      <c r="E148" s="91">
        <f t="shared" si="4"/>
        <v>2.28</v>
      </c>
      <c r="F148" s="91">
        <v>0</v>
      </c>
      <c r="G148" s="83">
        <v>2.28</v>
      </c>
    </row>
    <row r="149" spans="1:7" ht="19.5" customHeight="1">
      <c r="A149" s="72" t="s">
        <v>368</v>
      </c>
      <c r="B149" s="90" t="s">
        <v>111</v>
      </c>
      <c r="C149" s="119" t="s">
        <v>136</v>
      </c>
      <c r="D149" s="72" t="s">
        <v>371</v>
      </c>
      <c r="E149" s="91">
        <f t="shared" si="4"/>
        <v>7.76</v>
      </c>
      <c r="F149" s="91">
        <v>0</v>
      </c>
      <c r="G149" s="83">
        <v>7.76</v>
      </c>
    </row>
    <row r="150" spans="1:7" ht="19.5" customHeight="1">
      <c r="A150" s="72" t="s">
        <v>368</v>
      </c>
      <c r="B150" s="90" t="s">
        <v>220</v>
      </c>
      <c r="C150" s="119" t="s">
        <v>136</v>
      </c>
      <c r="D150" s="72" t="s">
        <v>392</v>
      </c>
      <c r="E150" s="91">
        <f t="shared" si="4"/>
        <v>3</v>
      </c>
      <c r="F150" s="91">
        <v>0</v>
      </c>
      <c r="G150" s="83">
        <v>3</v>
      </c>
    </row>
    <row r="151" spans="1:7" ht="19.5" customHeight="1">
      <c r="A151" s="72" t="s">
        <v>368</v>
      </c>
      <c r="B151" s="90" t="s">
        <v>102</v>
      </c>
      <c r="C151" s="119" t="s">
        <v>136</v>
      </c>
      <c r="D151" s="72" t="s">
        <v>373</v>
      </c>
      <c r="E151" s="91">
        <f t="shared" si="4"/>
        <v>10</v>
      </c>
      <c r="F151" s="91">
        <v>0</v>
      </c>
      <c r="G151" s="83">
        <v>10</v>
      </c>
    </row>
    <row r="152" spans="1:7" ht="19.5" customHeight="1">
      <c r="A152" s="72" t="s">
        <v>368</v>
      </c>
      <c r="B152" s="90" t="s">
        <v>366</v>
      </c>
      <c r="C152" s="119" t="s">
        <v>136</v>
      </c>
      <c r="D152" s="72" t="s">
        <v>376</v>
      </c>
      <c r="E152" s="91">
        <f t="shared" si="4"/>
        <v>5</v>
      </c>
      <c r="F152" s="91">
        <v>0</v>
      </c>
      <c r="G152" s="83">
        <v>5</v>
      </c>
    </row>
    <row r="153" spans="1:7" ht="19.5" customHeight="1">
      <c r="A153" s="72" t="s">
        <v>368</v>
      </c>
      <c r="B153" s="90" t="s">
        <v>378</v>
      </c>
      <c r="C153" s="119" t="s">
        <v>136</v>
      </c>
      <c r="D153" s="72" t="s">
        <v>217</v>
      </c>
      <c r="E153" s="91">
        <f t="shared" si="4"/>
        <v>10</v>
      </c>
      <c r="F153" s="91">
        <v>0</v>
      </c>
      <c r="G153" s="83">
        <v>10</v>
      </c>
    </row>
    <row r="154" spans="1:7" ht="19.5" customHeight="1">
      <c r="A154" s="72" t="s">
        <v>368</v>
      </c>
      <c r="B154" s="90" t="s">
        <v>394</v>
      </c>
      <c r="C154" s="119" t="s">
        <v>136</v>
      </c>
      <c r="D154" s="72" t="s">
        <v>395</v>
      </c>
      <c r="E154" s="91">
        <f t="shared" si="4"/>
        <v>2</v>
      </c>
      <c r="F154" s="91">
        <v>0</v>
      </c>
      <c r="G154" s="83">
        <v>2</v>
      </c>
    </row>
    <row r="155" spans="1:7" ht="19.5" customHeight="1">
      <c r="A155" s="72" t="s">
        <v>368</v>
      </c>
      <c r="B155" s="90" t="s">
        <v>95</v>
      </c>
      <c r="C155" s="119" t="s">
        <v>136</v>
      </c>
      <c r="D155" s="72" t="s">
        <v>380</v>
      </c>
      <c r="E155" s="91">
        <f t="shared" si="4"/>
        <v>16.73</v>
      </c>
      <c r="F155" s="91">
        <v>0</v>
      </c>
      <c r="G155" s="83">
        <v>16.73</v>
      </c>
    </row>
    <row r="156" spans="1:7" ht="19.5" customHeight="1">
      <c r="A156" s="72" t="s">
        <v>368</v>
      </c>
      <c r="B156" s="90" t="s">
        <v>381</v>
      </c>
      <c r="C156" s="119" t="s">
        <v>136</v>
      </c>
      <c r="D156" s="72" t="s">
        <v>382</v>
      </c>
      <c r="E156" s="91">
        <f t="shared" si="4"/>
        <v>11.45</v>
      </c>
      <c r="F156" s="91">
        <v>0</v>
      </c>
      <c r="G156" s="83">
        <v>11.45</v>
      </c>
    </row>
    <row r="157" spans="1:7" ht="19.5" customHeight="1">
      <c r="A157" s="72" t="s">
        <v>368</v>
      </c>
      <c r="B157" s="90" t="s">
        <v>383</v>
      </c>
      <c r="C157" s="119" t="s">
        <v>136</v>
      </c>
      <c r="D157" s="72" t="s">
        <v>222</v>
      </c>
      <c r="E157" s="91">
        <f t="shared" si="4"/>
        <v>6</v>
      </c>
      <c r="F157" s="91">
        <v>0</v>
      </c>
      <c r="G157" s="83">
        <v>6</v>
      </c>
    </row>
    <row r="158" spans="1:7" ht="19.5" customHeight="1">
      <c r="A158" s="72" t="s">
        <v>368</v>
      </c>
      <c r="B158" s="90" t="s">
        <v>99</v>
      </c>
      <c r="C158" s="119" t="s">
        <v>136</v>
      </c>
      <c r="D158" s="72" t="s">
        <v>224</v>
      </c>
      <c r="E158" s="91">
        <f t="shared" si="4"/>
        <v>12</v>
      </c>
      <c r="F158" s="91">
        <v>0</v>
      </c>
      <c r="G158" s="83">
        <v>12</v>
      </c>
    </row>
    <row r="159" spans="1:7" ht="19.5" customHeight="1">
      <c r="A159" s="72" t="s">
        <v>38</v>
      </c>
      <c r="B159" s="90" t="s">
        <v>38</v>
      </c>
      <c r="C159" s="119" t="s">
        <v>38</v>
      </c>
      <c r="D159" s="72" t="s">
        <v>228</v>
      </c>
      <c r="E159" s="91">
        <f t="shared" si="4"/>
        <v>37.01</v>
      </c>
      <c r="F159" s="91">
        <v>37.01</v>
      </c>
      <c r="G159" s="83">
        <v>0</v>
      </c>
    </row>
    <row r="160" spans="1:7" ht="19.5" customHeight="1">
      <c r="A160" s="72" t="s">
        <v>386</v>
      </c>
      <c r="B160" s="90" t="s">
        <v>84</v>
      </c>
      <c r="C160" s="119" t="s">
        <v>136</v>
      </c>
      <c r="D160" s="72" t="s">
        <v>396</v>
      </c>
      <c r="E160" s="91">
        <f t="shared" si="4"/>
        <v>27.07</v>
      </c>
      <c r="F160" s="91">
        <v>27.07</v>
      </c>
      <c r="G160" s="83">
        <v>0</v>
      </c>
    </row>
    <row r="161" spans="1:7" ht="19.5" customHeight="1">
      <c r="A161" s="72" t="s">
        <v>386</v>
      </c>
      <c r="B161" s="90" t="s">
        <v>93</v>
      </c>
      <c r="C161" s="119" t="s">
        <v>136</v>
      </c>
      <c r="D161" s="72" t="s">
        <v>397</v>
      </c>
      <c r="E161" s="91">
        <f t="shared" si="4"/>
        <v>7.93</v>
      </c>
      <c r="F161" s="91">
        <v>7.93</v>
      </c>
      <c r="G161" s="83">
        <v>0</v>
      </c>
    </row>
    <row r="162" spans="1:7" ht="19.5" customHeight="1">
      <c r="A162" s="72" t="s">
        <v>386</v>
      </c>
      <c r="B162" s="90" t="s">
        <v>113</v>
      </c>
      <c r="C162" s="119" t="s">
        <v>136</v>
      </c>
      <c r="D162" s="72" t="s">
        <v>387</v>
      </c>
      <c r="E162" s="91">
        <f t="shared" si="4"/>
        <v>0.24</v>
      </c>
      <c r="F162" s="91">
        <v>0.24</v>
      </c>
      <c r="G162" s="83">
        <v>0</v>
      </c>
    </row>
    <row r="163" spans="1:7" ht="19.5" customHeight="1">
      <c r="A163" s="72" t="s">
        <v>386</v>
      </c>
      <c r="B163" s="90" t="s">
        <v>99</v>
      </c>
      <c r="C163" s="119" t="s">
        <v>136</v>
      </c>
      <c r="D163" s="72" t="s">
        <v>400</v>
      </c>
      <c r="E163" s="91">
        <f t="shared" si="4"/>
        <v>1.77</v>
      </c>
      <c r="F163" s="91">
        <v>1.77</v>
      </c>
      <c r="G163" s="83">
        <v>0</v>
      </c>
    </row>
    <row r="164" spans="1:7" ht="19.5" customHeight="1">
      <c r="A164" s="72" t="s">
        <v>38</v>
      </c>
      <c r="B164" s="90" t="s">
        <v>38</v>
      </c>
      <c r="C164" s="119" t="s">
        <v>38</v>
      </c>
      <c r="D164" s="72" t="s">
        <v>137</v>
      </c>
      <c r="E164" s="91">
        <f t="shared" si="4"/>
        <v>1524.1299999999999</v>
      </c>
      <c r="F164" s="91">
        <v>1420.78</v>
      </c>
      <c r="G164" s="83">
        <v>103.35</v>
      </c>
    </row>
    <row r="165" spans="1:7" ht="19.5" customHeight="1">
      <c r="A165" s="72" t="s">
        <v>38</v>
      </c>
      <c r="B165" s="90" t="s">
        <v>38</v>
      </c>
      <c r="C165" s="119" t="s">
        <v>38</v>
      </c>
      <c r="D165" s="72" t="s">
        <v>357</v>
      </c>
      <c r="E165" s="91">
        <f t="shared" si="4"/>
        <v>1364.12</v>
      </c>
      <c r="F165" s="91">
        <v>1364.12</v>
      </c>
      <c r="G165" s="83">
        <v>0</v>
      </c>
    </row>
    <row r="166" spans="1:7" ht="19.5" customHeight="1">
      <c r="A166" s="72" t="s">
        <v>358</v>
      </c>
      <c r="B166" s="90" t="s">
        <v>84</v>
      </c>
      <c r="C166" s="119" t="s">
        <v>138</v>
      </c>
      <c r="D166" s="72" t="s">
        <v>359</v>
      </c>
      <c r="E166" s="91">
        <f t="shared" si="4"/>
        <v>937</v>
      </c>
      <c r="F166" s="91">
        <v>937</v>
      </c>
      <c r="G166" s="83">
        <v>0</v>
      </c>
    </row>
    <row r="167" spans="1:7" ht="19.5" customHeight="1">
      <c r="A167" s="72" t="s">
        <v>358</v>
      </c>
      <c r="B167" s="90" t="s">
        <v>85</v>
      </c>
      <c r="C167" s="119" t="s">
        <v>138</v>
      </c>
      <c r="D167" s="72" t="s">
        <v>360</v>
      </c>
      <c r="E167" s="91">
        <f aca="true" t="shared" si="5" ref="E167:E199">SUM(F167:G167)</f>
        <v>24.5</v>
      </c>
      <c r="F167" s="91">
        <v>24.5</v>
      </c>
      <c r="G167" s="83">
        <v>0</v>
      </c>
    </row>
    <row r="168" spans="1:7" ht="19.5" customHeight="1">
      <c r="A168" s="72" t="s">
        <v>358</v>
      </c>
      <c r="B168" s="90" t="s">
        <v>89</v>
      </c>
      <c r="C168" s="119" t="s">
        <v>138</v>
      </c>
      <c r="D168" s="72" t="s">
        <v>362</v>
      </c>
      <c r="E168" s="91">
        <f t="shared" si="5"/>
        <v>189.1</v>
      </c>
      <c r="F168" s="91">
        <v>189.1</v>
      </c>
      <c r="G168" s="83">
        <v>0</v>
      </c>
    </row>
    <row r="169" spans="1:7" ht="19.5" customHeight="1">
      <c r="A169" s="72" t="s">
        <v>358</v>
      </c>
      <c r="B169" s="90" t="s">
        <v>113</v>
      </c>
      <c r="C169" s="119" t="s">
        <v>138</v>
      </c>
      <c r="D169" s="72" t="s">
        <v>389</v>
      </c>
      <c r="E169" s="91">
        <f t="shared" si="5"/>
        <v>75.75</v>
      </c>
      <c r="F169" s="91">
        <v>75.75</v>
      </c>
      <c r="G169" s="83">
        <v>0</v>
      </c>
    </row>
    <row r="170" spans="1:7" ht="19.5" customHeight="1">
      <c r="A170" s="72" t="s">
        <v>358</v>
      </c>
      <c r="B170" s="90" t="s">
        <v>363</v>
      </c>
      <c r="C170" s="119" t="s">
        <v>138</v>
      </c>
      <c r="D170" s="72" t="s">
        <v>364</v>
      </c>
      <c r="E170" s="91">
        <f t="shared" si="5"/>
        <v>61.45</v>
      </c>
      <c r="F170" s="91">
        <v>61.45</v>
      </c>
      <c r="G170" s="83">
        <v>0</v>
      </c>
    </row>
    <row r="171" spans="1:7" ht="19.5" customHeight="1">
      <c r="A171" s="72" t="s">
        <v>358</v>
      </c>
      <c r="B171" s="90" t="s">
        <v>374</v>
      </c>
      <c r="C171" s="119" t="s">
        <v>138</v>
      </c>
      <c r="D171" s="72" t="s">
        <v>390</v>
      </c>
      <c r="E171" s="91">
        <f t="shared" si="5"/>
        <v>11.66</v>
      </c>
      <c r="F171" s="91">
        <v>11.66</v>
      </c>
      <c r="G171" s="83">
        <v>0</v>
      </c>
    </row>
    <row r="172" spans="1:7" ht="19.5" customHeight="1">
      <c r="A172" s="72" t="s">
        <v>358</v>
      </c>
      <c r="B172" s="90" t="s">
        <v>366</v>
      </c>
      <c r="C172" s="119" t="s">
        <v>138</v>
      </c>
      <c r="D172" s="72" t="s">
        <v>211</v>
      </c>
      <c r="E172" s="91">
        <f t="shared" si="5"/>
        <v>64.66</v>
      </c>
      <c r="F172" s="91">
        <v>64.66</v>
      </c>
      <c r="G172" s="83">
        <v>0</v>
      </c>
    </row>
    <row r="173" spans="1:7" ht="19.5" customHeight="1">
      <c r="A173" s="72" t="s">
        <v>38</v>
      </c>
      <c r="B173" s="90" t="s">
        <v>38</v>
      </c>
      <c r="C173" s="119" t="s">
        <v>38</v>
      </c>
      <c r="D173" s="72" t="s">
        <v>367</v>
      </c>
      <c r="E173" s="91">
        <f t="shared" si="5"/>
        <v>103.35</v>
      </c>
      <c r="F173" s="91">
        <v>0</v>
      </c>
      <c r="G173" s="83">
        <v>103.35</v>
      </c>
    </row>
    <row r="174" spans="1:7" ht="19.5" customHeight="1">
      <c r="A174" s="72" t="s">
        <v>368</v>
      </c>
      <c r="B174" s="90" t="s">
        <v>93</v>
      </c>
      <c r="C174" s="119" t="s">
        <v>138</v>
      </c>
      <c r="D174" s="72" t="s">
        <v>370</v>
      </c>
      <c r="E174" s="91">
        <f t="shared" si="5"/>
        <v>43.26</v>
      </c>
      <c r="F174" s="91">
        <v>0</v>
      </c>
      <c r="G174" s="83">
        <v>43.26</v>
      </c>
    </row>
    <row r="175" spans="1:7" ht="19.5" customHeight="1">
      <c r="A175" s="72" t="s">
        <v>368</v>
      </c>
      <c r="B175" s="90" t="s">
        <v>95</v>
      </c>
      <c r="C175" s="119" t="s">
        <v>138</v>
      </c>
      <c r="D175" s="72" t="s">
        <v>380</v>
      </c>
      <c r="E175" s="91">
        <f t="shared" si="5"/>
        <v>31.98</v>
      </c>
      <c r="F175" s="91">
        <v>0</v>
      </c>
      <c r="G175" s="83">
        <v>31.98</v>
      </c>
    </row>
    <row r="176" spans="1:7" ht="19.5" customHeight="1">
      <c r="A176" s="72" t="s">
        <v>368</v>
      </c>
      <c r="B176" s="90" t="s">
        <v>381</v>
      </c>
      <c r="C176" s="119" t="s">
        <v>138</v>
      </c>
      <c r="D176" s="72" t="s">
        <v>382</v>
      </c>
      <c r="E176" s="91">
        <f t="shared" si="5"/>
        <v>28.11</v>
      </c>
      <c r="F176" s="91">
        <v>0</v>
      </c>
      <c r="G176" s="83">
        <v>28.11</v>
      </c>
    </row>
    <row r="177" spans="1:7" ht="19.5" customHeight="1">
      <c r="A177" s="72" t="s">
        <v>38</v>
      </c>
      <c r="B177" s="90" t="s">
        <v>38</v>
      </c>
      <c r="C177" s="119" t="s">
        <v>38</v>
      </c>
      <c r="D177" s="72" t="s">
        <v>228</v>
      </c>
      <c r="E177" s="91">
        <f t="shared" si="5"/>
        <v>56.66</v>
      </c>
      <c r="F177" s="91">
        <v>56.66</v>
      </c>
      <c r="G177" s="83">
        <v>0</v>
      </c>
    </row>
    <row r="178" spans="1:7" ht="19.5" customHeight="1">
      <c r="A178" s="72" t="s">
        <v>386</v>
      </c>
      <c r="B178" s="90" t="s">
        <v>84</v>
      </c>
      <c r="C178" s="119" t="s">
        <v>138</v>
      </c>
      <c r="D178" s="72" t="s">
        <v>396</v>
      </c>
      <c r="E178" s="91">
        <f t="shared" si="5"/>
        <v>35.7</v>
      </c>
      <c r="F178" s="91">
        <v>35.7</v>
      </c>
      <c r="G178" s="83">
        <v>0</v>
      </c>
    </row>
    <row r="179" spans="1:7" ht="19.5" customHeight="1">
      <c r="A179" s="72" t="s">
        <v>386</v>
      </c>
      <c r="B179" s="90" t="s">
        <v>113</v>
      </c>
      <c r="C179" s="119" t="s">
        <v>138</v>
      </c>
      <c r="D179" s="72" t="s">
        <v>387</v>
      </c>
      <c r="E179" s="91">
        <f t="shared" si="5"/>
        <v>0.56</v>
      </c>
      <c r="F179" s="91">
        <v>0.56</v>
      </c>
      <c r="G179" s="83">
        <v>0</v>
      </c>
    </row>
    <row r="180" spans="1:7" ht="19.5" customHeight="1">
      <c r="A180" s="72" t="s">
        <v>386</v>
      </c>
      <c r="B180" s="90" t="s">
        <v>99</v>
      </c>
      <c r="C180" s="119" t="s">
        <v>138</v>
      </c>
      <c r="D180" s="72" t="s">
        <v>400</v>
      </c>
      <c r="E180" s="91">
        <f t="shared" si="5"/>
        <v>20.4</v>
      </c>
      <c r="F180" s="91">
        <v>20.4</v>
      </c>
      <c r="G180" s="83">
        <v>0</v>
      </c>
    </row>
    <row r="181" spans="1:7" ht="19.5" customHeight="1">
      <c r="A181" s="72" t="s">
        <v>38</v>
      </c>
      <c r="B181" s="90" t="s">
        <v>38</v>
      </c>
      <c r="C181" s="119" t="s">
        <v>38</v>
      </c>
      <c r="D181" s="72" t="s">
        <v>143</v>
      </c>
      <c r="E181" s="91">
        <f t="shared" si="5"/>
        <v>425.62</v>
      </c>
      <c r="F181" s="91">
        <v>386.93</v>
      </c>
      <c r="G181" s="83">
        <v>38.69</v>
      </c>
    </row>
    <row r="182" spans="1:7" ht="19.5" customHeight="1">
      <c r="A182" s="72" t="s">
        <v>38</v>
      </c>
      <c r="B182" s="90" t="s">
        <v>38</v>
      </c>
      <c r="C182" s="119" t="s">
        <v>38</v>
      </c>
      <c r="D182" s="72" t="s">
        <v>144</v>
      </c>
      <c r="E182" s="91">
        <f t="shared" si="5"/>
        <v>425.62</v>
      </c>
      <c r="F182" s="91">
        <v>386.93</v>
      </c>
      <c r="G182" s="83">
        <v>38.69</v>
      </c>
    </row>
    <row r="183" spans="1:7" ht="19.5" customHeight="1">
      <c r="A183" s="72" t="s">
        <v>38</v>
      </c>
      <c r="B183" s="90" t="s">
        <v>38</v>
      </c>
      <c r="C183" s="119" t="s">
        <v>38</v>
      </c>
      <c r="D183" s="72" t="s">
        <v>357</v>
      </c>
      <c r="E183" s="91">
        <f t="shared" si="5"/>
        <v>328.64</v>
      </c>
      <c r="F183" s="91">
        <v>328.64</v>
      </c>
      <c r="G183" s="83">
        <v>0</v>
      </c>
    </row>
    <row r="184" spans="1:7" ht="19.5" customHeight="1">
      <c r="A184" s="72" t="s">
        <v>358</v>
      </c>
      <c r="B184" s="90" t="s">
        <v>84</v>
      </c>
      <c r="C184" s="119" t="s">
        <v>145</v>
      </c>
      <c r="D184" s="72" t="s">
        <v>359</v>
      </c>
      <c r="E184" s="91">
        <f t="shared" si="5"/>
        <v>175.58</v>
      </c>
      <c r="F184" s="91">
        <v>175.58</v>
      </c>
      <c r="G184" s="83">
        <v>0</v>
      </c>
    </row>
    <row r="185" spans="1:7" ht="19.5" customHeight="1">
      <c r="A185" s="72" t="s">
        <v>358</v>
      </c>
      <c r="B185" s="90" t="s">
        <v>85</v>
      </c>
      <c r="C185" s="119" t="s">
        <v>145</v>
      </c>
      <c r="D185" s="72" t="s">
        <v>360</v>
      </c>
      <c r="E185" s="91">
        <f t="shared" si="5"/>
        <v>5</v>
      </c>
      <c r="F185" s="91">
        <v>5</v>
      </c>
      <c r="G185" s="83">
        <v>0</v>
      </c>
    </row>
    <row r="186" spans="1:7" ht="19.5" customHeight="1">
      <c r="A186" s="72" t="s">
        <v>358</v>
      </c>
      <c r="B186" s="90" t="s">
        <v>89</v>
      </c>
      <c r="C186" s="119" t="s">
        <v>145</v>
      </c>
      <c r="D186" s="72" t="s">
        <v>362</v>
      </c>
      <c r="E186" s="91">
        <f t="shared" si="5"/>
        <v>53.49</v>
      </c>
      <c r="F186" s="91">
        <v>53.49</v>
      </c>
      <c r="G186" s="83">
        <v>0</v>
      </c>
    </row>
    <row r="187" spans="1:7" ht="19.5" customHeight="1">
      <c r="A187" s="72" t="s">
        <v>358</v>
      </c>
      <c r="B187" s="90" t="s">
        <v>113</v>
      </c>
      <c r="C187" s="119" t="s">
        <v>145</v>
      </c>
      <c r="D187" s="72" t="s">
        <v>389</v>
      </c>
      <c r="E187" s="91">
        <f t="shared" si="5"/>
        <v>26.75</v>
      </c>
      <c r="F187" s="91">
        <v>26.75</v>
      </c>
      <c r="G187" s="83">
        <v>0</v>
      </c>
    </row>
    <row r="188" spans="1:7" ht="19.5" customHeight="1">
      <c r="A188" s="72" t="s">
        <v>358</v>
      </c>
      <c r="B188" s="90" t="s">
        <v>363</v>
      </c>
      <c r="C188" s="119" t="s">
        <v>145</v>
      </c>
      <c r="D188" s="72" t="s">
        <v>364</v>
      </c>
      <c r="E188" s="91">
        <f t="shared" si="5"/>
        <v>30.09</v>
      </c>
      <c r="F188" s="91">
        <v>30.09</v>
      </c>
      <c r="G188" s="83">
        <v>0</v>
      </c>
    </row>
    <row r="189" spans="1:7" ht="19.5" customHeight="1">
      <c r="A189" s="72" t="s">
        <v>358</v>
      </c>
      <c r="B189" s="90" t="s">
        <v>374</v>
      </c>
      <c r="C189" s="119" t="s">
        <v>145</v>
      </c>
      <c r="D189" s="72" t="s">
        <v>390</v>
      </c>
      <c r="E189" s="91">
        <f t="shared" si="5"/>
        <v>3.33</v>
      </c>
      <c r="F189" s="91">
        <v>3.33</v>
      </c>
      <c r="G189" s="83">
        <v>0</v>
      </c>
    </row>
    <row r="190" spans="1:7" ht="19.5" customHeight="1">
      <c r="A190" s="72" t="s">
        <v>358</v>
      </c>
      <c r="B190" s="90" t="s">
        <v>366</v>
      </c>
      <c r="C190" s="119" t="s">
        <v>145</v>
      </c>
      <c r="D190" s="72" t="s">
        <v>211</v>
      </c>
      <c r="E190" s="91">
        <f t="shared" si="5"/>
        <v>34.4</v>
      </c>
      <c r="F190" s="91">
        <v>34.4</v>
      </c>
      <c r="G190" s="83">
        <v>0</v>
      </c>
    </row>
    <row r="191" spans="1:7" ht="19.5" customHeight="1">
      <c r="A191" s="72" t="s">
        <v>38</v>
      </c>
      <c r="B191" s="90" t="s">
        <v>38</v>
      </c>
      <c r="C191" s="119" t="s">
        <v>38</v>
      </c>
      <c r="D191" s="72" t="s">
        <v>367</v>
      </c>
      <c r="E191" s="91">
        <f t="shared" si="5"/>
        <v>38.69</v>
      </c>
      <c r="F191" s="91">
        <v>0</v>
      </c>
      <c r="G191" s="83">
        <v>38.69</v>
      </c>
    </row>
    <row r="192" spans="1:7" ht="19.5" customHeight="1">
      <c r="A192" s="72" t="s">
        <v>368</v>
      </c>
      <c r="B192" s="90" t="s">
        <v>113</v>
      </c>
      <c r="C192" s="119" t="s">
        <v>145</v>
      </c>
      <c r="D192" s="72" t="s">
        <v>372</v>
      </c>
      <c r="E192" s="91">
        <f t="shared" si="5"/>
        <v>8.34</v>
      </c>
      <c r="F192" s="91">
        <v>0</v>
      </c>
      <c r="G192" s="83">
        <v>8.34</v>
      </c>
    </row>
    <row r="193" spans="1:7" ht="19.5" customHeight="1">
      <c r="A193" s="72" t="s">
        <v>368</v>
      </c>
      <c r="B193" s="90" t="s">
        <v>366</v>
      </c>
      <c r="C193" s="119" t="s">
        <v>145</v>
      </c>
      <c r="D193" s="72" t="s">
        <v>376</v>
      </c>
      <c r="E193" s="91">
        <f t="shared" si="5"/>
        <v>17</v>
      </c>
      <c r="F193" s="91">
        <v>0</v>
      </c>
      <c r="G193" s="83">
        <v>17</v>
      </c>
    </row>
    <row r="194" spans="1:7" ht="19.5" customHeight="1">
      <c r="A194" s="72" t="s">
        <v>368</v>
      </c>
      <c r="B194" s="90" t="s">
        <v>379</v>
      </c>
      <c r="C194" s="119" t="s">
        <v>145</v>
      </c>
      <c r="D194" s="72" t="s">
        <v>219</v>
      </c>
      <c r="E194" s="91">
        <f t="shared" si="5"/>
        <v>0.55</v>
      </c>
      <c r="F194" s="91">
        <v>0</v>
      </c>
      <c r="G194" s="83">
        <v>0.55</v>
      </c>
    </row>
    <row r="195" spans="1:7" ht="19.5" customHeight="1">
      <c r="A195" s="72" t="s">
        <v>368</v>
      </c>
      <c r="B195" s="90" t="s">
        <v>95</v>
      </c>
      <c r="C195" s="119" t="s">
        <v>145</v>
      </c>
      <c r="D195" s="72" t="s">
        <v>380</v>
      </c>
      <c r="E195" s="91">
        <f t="shared" si="5"/>
        <v>4.39</v>
      </c>
      <c r="F195" s="91">
        <v>0</v>
      </c>
      <c r="G195" s="83">
        <v>4.39</v>
      </c>
    </row>
    <row r="196" spans="1:7" ht="19.5" customHeight="1">
      <c r="A196" s="72" t="s">
        <v>368</v>
      </c>
      <c r="B196" s="90" t="s">
        <v>381</v>
      </c>
      <c r="C196" s="119" t="s">
        <v>145</v>
      </c>
      <c r="D196" s="72" t="s">
        <v>382</v>
      </c>
      <c r="E196" s="91">
        <f t="shared" si="5"/>
        <v>2.91</v>
      </c>
      <c r="F196" s="91">
        <v>0</v>
      </c>
      <c r="G196" s="83">
        <v>2.91</v>
      </c>
    </row>
    <row r="197" spans="1:7" ht="19.5" customHeight="1">
      <c r="A197" s="72" t="s">
        <v>368</v>
      </c>
      <c r="B197" s="90" t="s">
        <v>383</v>
      </c>
      <c r="C197" s="119" t="s">
        <v>145</v>
      </c>
      <c r="D197" s="72" t="s">
        <v>222</v>
      </c>
      <c r="E197" s="91">
        <f t="shared" si="5"/>
        <v>5.5</v>
      </c>
      <c r="F197" s="91">
        <v>0</v>
      </c>
      <c r="G197" s="83">
        <v>5.5</v>
      </c>
    </row>
    <row r="198" spans="1:7" ht="19.5" customHeight="1">
      <c r="A198" s="72" t="s">
        <v>38</v>
      </c>
      <c r="B198" s="90" t="s">
        <v>38</v>
      </c>
      <c r="C198" s="119" t="s">
        <v>38</v>
      </c>
      <c r="D198" s="72" t="s">
        <v>228</v>
      </c>
      <c r="E198" s="91">
        <f t="shared" si="5"/>
        <v>58.29</v>
      </c>
      <c r="F198" s="91">
        <v>58.29</v>
      </c>
      <c r="G198" s="83">
        <v>0</v>
      </c>
    </row>
    <row r="199" spans="1:7" ht="19.5" customHeight="1">
      <c r="A199" s="72" t="s">
        <v>386</v>
      </c>
      <c r="B199" s="90" t="s">
        <v>84</v>
      </c>
      <c r="C199" s="119" t="s">
        <v>145</v>
      </c>
      <c r="D199" s="72" t="s">
        <v>396</v>
      </c>
      <c r="E199" s="91">
        <f t="shared" si="5"/>
        <v>58.29</v>
      </c>
      <c r="F199" s="91">
        <v>58.29</v>
      </c>
      <c r="G199" s="83">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99"/>
  <sheetViews>
    <sheetView showGridLines="0" showZeros="0" workbookViewId="0" topLeftCell="A1">
      <selection activeCell="D9" sqref="D9"/>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59"/>
      <c r="B1" s="59"/>
      <c r="C1" s="59"/>
      <c r="D1" s="59"/>
      <c r="E1" s="59"/>
      <c r="F1" s="112" t="s">
        <v>401</v>
      </c>
    </row>
    <row r="2" spans="1:6" ht="19.5" customHeight="1">
      <c r="A2" s="61" t="s">
        <v>402</v>
      </c>
      <c r="B2" s="61"/>
      <c r="C2" s="61"/>
      <c r="D2" s="61"/>
      <c r="E2" s="61"/>
      <c r="F2" s="61"/>
    </row>
    <row r="3" spans="1:6" ht="19.5" customHeight="1">
      <c r="A3" s="62" t="s">
        <v>0</v>
      </c>
      <c r="B3" s="63"/>
      <c r="C3" s="63"/>
      <c r="D3" s="108"/>
      <c r="E3" s="108"/>
      <c r="F3" s="75" t="s">
        <v>5</v>
      </c>
    </row>
    <row r="4" spans="1:6" ht="19.5" customHeight="1">
      <c r="A4" s="64" t="s">
        <v>68</v>
      </c>
      <c r="B4" s="65"/>
      <c r="C4" s="66"/>
      <c r="D4" s="109" t="s">
        <v>69</v>
      </c>
      <c r="E4" s="87" t="s">
        <v>403</v>
      </c>
      <c r="F4" s="77" t="s">
        <v>71</v>
      </c>
    </row>
    <row r="5" spans="1:6" ht="19.5" customHeight="1">
      <c r="A5" s="69" t="s">
        <v>78</v>
      </c>
      <c r="B5" s="69" t="s">
        <v>79</v>
      </c>
      <c r="C5" s="70" t="s">
        <v>80</v>
      </c>
      <c r="D5" s="110"/>
      <c r="E5" s="87"/>
      <c r="F5" s="77"/>
    </row>
    <row r="6" spans="1:6" ht="19.5" customHeight="1">
      <c r="A6" s="90" t="s">
        <v>38</v>
      </c>
      <c r="B6" s="90" t="s">
        <v>38</v>
      </c>
      <c r="C6" s="90" t="s">
        <v>38</v>
      </c>
      <c r="D6" s="111" t="s">
        <v>38</v>
      </c>
      <c r="E6" s="111" t="s">
        <v>58</v>
      </c>
      <c r="F6" s="113">
        <f>SUM(F8,F25,F33,F48,F64,F76,F94)</f>
        <v>10163.77</v>
      </c>
    </row>
    <row r="7" spans="1:6" ht="19.5" customHeight="1">
      <c r="A7" s="90" t="s">
        <v>38</v>
      </c>
      <c r="B7" s="90" t="s">
        <v>38</v>
      </c>
      <c r="C7" s="90" t="s">
        <v>38</v>
      </c>
      <c r="D7" s="111" t="s">
        <v>38</v>
      </c>
      <c r="E7" s="111" t="s">
        <v>81</v>
      </c>
      <c r="F7" s="113">
        <f>149994.64-148189</f>
        <v>1805.640000000014</v>
      </c>
    </row>
    <row r="8" spans="1:6" ht="19.5" customHeight="1">
      <c r="A8" s="90" t="s">
        <v>38</v>
      </c>
      <c r="B8" s="90" t="s">
        <v>38</v>
      </c>
      <c r="C8" s="90" t="s">
        <v>38</v>
      </c>
      <c r="D8" s="111" t="s">
        <v>38</v>
      </c>
      <c r="E8" s="111" t="s">
        <v>82</v>
      </c>
      <c r="F8" s="114">
        <f>F10+F12+F13+F14+F15+F16+F17+F18+F19+F20+F22+F23</f>
        <v>1805.6399999999999</v>
      </c>
    </row>
    <row r="9" spans="1:6" ht="19.5" customHeight="1">
      <c r="A9" s="90" t="s">
        <v>38</v>
      </c>
      <c r="B9" s="90" t="s">
        <v>38</v>
      </c>
      <c r="C9" s="90" t="s">
        <v>38</v>
      </c>
      <c r="D9" s="111" t="s">
        <v>38</v>
      </c>
      <c r="E9" s="111" t="s">
        <v>91</v>
      </c>
      <c r="F9" s="113">
        <v>13.2</v>
      </c>
    </row>
    <row r="10" spans="1:6" ht="19.5" customHeight="1">
      <c r="A10" s="90" t="s">
        <v>88</v>
      </c>
      <c r="B10" s="90" t="s">
        <v>89</v>
      </c>
      <c r="C10" s="90" t="s">
        <v>90</v>
      </c>
      <c r="D10" s="111" t="s">
        <v>86</v>
      </c>
      <c r="E10" s="111" t="s">
        <v>404</v>
      </c>
      <c r="F10" s="113">
        <v>13.2</v>
      </c>
    </row>
    <row r="11" spans="1:6" ht="19.5" customHeight="1">
      <c r="A11" s="90" t="s">
        <v>38</v>
      </c>
      <c r="B11" s="90" t="s">
        <v>38</v>
      </c>
      <c r="C11" s="90" t="s">
        <v>38</v>
      </c>
      <c r="D11" s="111" t="s">
        <v>38</v>
      </c>
      <c r="E11" s="111" t="s">
        <v>87</v>
      </c>
      <c r="F11" s="113">
        <v>1042.44</v>
      </c>
    </row>
    <row r="12" spans="1:6" ht="19.5" customHeight="1">
      <c r="A12" s="90" t="s">
        <v>92</v>
      </c>
      <c r="B12" s="90" t="s">
        <v>95</v>
      </c>
      <c r="C12" s="90" t="s">
        <v>85</v>
      </c>
      <c r="D12" s="111" t="s">
        <v>86</v>
      </c>
      <c r="E12" s="111" t="s">
        <v>405</v>
      </c>
      <c r="F12" s="113">
        <v>20</v>
      </c>
    </row>
    <row r="13" spans="1:6" ht="19.5" customHeight="1">
      <c r="A13" s="90" t="s">
        <v>92</v>
      </c>
      <c r="B13" s="90" t="s">
        <v>95</v>
      </c>
      <c r="C13" s="90" t="s">
        <v>85</v>
      </c>
      <c r="D13" s="111" t="s">
        <v>86</v>
      </c>
      <c r="E13" s="111" t="s">
        <v>395</v>
      </c>
      <c r="F13" s="113">
        <v>305</v>
      </c>
    </row>
    <row r="14" spans="1:6" ht="19.5" customHeight="1">
      <c r="A14" s="90" t="s">
        <v>92</v>
      </c>
      <c r="B14" s="90" t="s">
        <v>95</v>
      </c>
      <c r="C14" s="90" t="s">
        <v>85</v>
      </c>
      <c r="D14" s="111" t="s">
        <v>86</v>
      </c>
      <c r="E14" s="111" t="s">
        <v>406</v>
      </c>
      <c r="F14" s="113">
        <v>103.63</v>
      </c>
    </row>
    <row r="15" spans="1:6" ht="19.5" customHeight="1">
      <c r="A15" s="90" t="s">
        <v>92</v>
      </c>
      <c r="B15" s="90" t="s">
        <v>95</v>
      </c>
      <c r="C15" s="90" t="s">
        <v>85</v>
      </c>
      <c r="D15" s="111" t="s">
        <v>86</v>
      </c>
      <c r="E15" s="111" t="s">
        <v>404</v>
      </c>
      <c r="F15" s="113">
        <v>15.45</v>
      </c>
    </row>
    <row r="16" spans="1:6" ht="19.5" customHeight="1">
      <c r="A16" s="90" t="s">
        <v>92</v>
      </c>
      <c r="B16" s="90" t="s">
        <v>95</v>
      </c>
      <c r="C16" s="90" t="s">
        <v>85</v>
      </c>
      <c r="D16" s="111" t="s">
        <v>86</v>
      </c>
      <c r="E16" s="111" t="s">
        <v>218</v>
      </c>
      <c r="F16" s="113">
        <v>380.22</v>
      </c>
    </row>
    <row r="17" spans="1:6" ht="19.5" customHeight="1">
      <c r="A17" s="90" t="s">
        <v>92</v>
      </c>
      <c r="B17" s="90" t="s">
        <v>95</v>
      </c>
      <c r="C17" s="90" t="s">
        <v>85</v>
      </c>
      <c r="D17" s="111" t="s">
        <v>86</v>
      </c>
      <c r="E17" s="111" t="s">
        <v>407</v>
      </c>
      <c r="F17" s="113">
        <v>110.82</v>
      </c>
    </row>
    <row r="18" spans="1:6" ht="19.5" customHeight="1">
      <c r="A18" s="90" t="s">
        <v>92</v>
      </c>
      <c r="B18" s="90" t="s">
        <v>95</v>
      </c>
      <c r="C18" s="90" t="s">
        <v>85</v>
      </c>
      <c r="D18" s="111" t="s">
        <v>86</v>
      </c>
      <c r="E18" s="111" t="s">
        <v>408</v>
      </c>
      <c r="F18" s="113">
        <v>73.32</v>
      </c>
    </row>
    <row r="19" spans="1:6" ht="19.5" customHeight="1">
      <c r="A19" s="90" t="s">
        <v>92</v>
      </c>
      <c r="B19" s="90" t="s">
        <v>95</v>
      </c>
      <c r="C19" s="90" t="s">
        <v>85</v>
      </c>
      <c r="D19" s="111" t="s">
        <v>86</v>
      </c>
      <c r="E19" s="111" t="s">
        <v>391</v>
      </c>
      <c r="F19" s="113">
        <v>10</v>
      </c>
    </row>
    <row r="20" spans="1:6" ht="19.5" customHeight="1">
      <c r="A20" s="90" t="s">
        <v>92</v>
      </c>
      <c r="B20" s="90" t="s">
        <v>95</v>
      </c>
      <c r="C20" s="90" t="s">
        <v>85</v>
      </c>
      <c r="D20" s="111" t="s">
        <v>86</v>
      </c>
      <c r="E20" s="111" t="s">
        <v>409</v>
      </c>
      <c r="F20" s="113">
        <v>24</v>
      </c>
    </row>
    <row r="21" spans="1:6" ht="19.5" customHeight="1">
      <c r="A21" s="90" t="s">
        <v>38</v>
      </c>
      <c r="B21" s="90" t="s">
        <v>38</v>
      </c>
      <c r="C21" s="90" t="s">
        <v>38</v>
      </c>
      <c r="D21" s="111" t="s">
        <v>38</v>
      </c>
      <c r="E21" s="111" t="s">
        <v>98</v>
      </c>
      <c r="F21" s="113">
        <v>750</v>
      </c>
    </row>
    <row r="22" spans="1:6" ht="19.5" customHeight="1">
      <c r="A22" s="90" t="s">
        <v>92</v>
      </c>
      <c r="B22" s="90" t="s">
        <v>95</v>
      </c>
      <c r="C22" s="90" t="s">
        <v>97</v>
      </c>
      <c r="D22" s="111" t="s">
        <v>86</v>
      </c>
      <c r="E22" s="111" t="s">
        <v>410</v>
      </c>
      <c r="F22" s="113">
        <v>50</v>
      </c>
    </row>
    <row r="23" spans="1:6" ht="19.5" customHeight="1">
      <c r="A23" s="90" t="s">
        <v>92</v>
      </c>
      <c r="B23" s="90" t="s">
        <v>95</v>
      </c>
      <c r="C23" s="90" t="s">
        <v>97</v>
      </c>
      <c r="D23" s="111" t="s">
        <v>86</v>
      </c>
      <c r="E23" s="111" t="s">
        <v>411</v>
      </c>
      <c r="F23" s="113">
        <v>700</v>
      </c>
    </row>
    <row r="24" spans="1:6" ht="19.5" customHeight="1">
      <c r="A24" s="90" t="s">
        <v>38</v>
      </c>
      <c r="B24" s="90" t="s">
        <v>38</v>
      </c>
      <c r="C24" s="90" t="s">
        <v>38</v>
      </c>
      <c r="D24" s="111" t="s">
        <v>38</v>
      </c>
      <c r="E24" s="111" t="s">
        <v>118</v>
      </c>
      <c r="F24" s="113">
        <v>267.45</v>
      </c>
    </row>
    <row r="25" spans="1:6" ht="19.5" customHeight="1">
      <c r="A25" s="90" t="s">
        <v>38</v>
      </c>
      <c r="B25" s="90" t="s">
        <v>38</v>
      </c>
      <c r="C25" s="90" t="s">
        <v>38</v>
      </c>
      <c r="D25" s="111" t="s">
        <v>38</v>
      </c>
      <c r="E25" s="111" t="s">
        <v>119</v>
      </c>
      <c r="F25" s="113">
        <v>120.91</v>
      </c>
    </row>
    <row r="26" spans="1:6" ht="19.5" customHeight="1">
      <c r="A26" s="90" t="s">
        <v>38</v>
      </c>
      <c r="B26" s="90" t="s">
        <v>38</v>
      </c>
      <c r="C26" s="90" t="s">
        <v>38</v>
      </c>
      <c r="D26" s="111" t="s">
        <v>38</v>
      </c>
      <c r="E26" s="111" t="s">
        <v>100</v>
      </c>
      <c r="F26" s="113">
        <v>120.91</v>
      </c>
    </row>
    <row r="27" spans="1:6" ht="19.5" customHeight="1">
      <c r="A27" s="90" t="s">
        <v>92</v>
      </c>
      <c r="B27" s="90" t="s">
        <v>95</v>
      </c>
      <c r="C27" s="90" t="s">
        <v>99</v>
      </c>
      <c r="D27" s="111" t="s">
        <v>120</v>
      </c>
      <c r="E27" s="111" t="s">
        <v>412</v>
      </c>
      <c r="F27" s="113">
        <v>17.5</v>
      </c>
    </row>
    <row r="28" spans="1:6" ht="19.5" customHeight="1">
      <c r="A28" s="90" t="s">
        <v>92</v>
      </c>
      <c r="B28" s="90" t="s">
        <v>95</v>
      </c>
      <c r="C28" s="90" t="s">
        <v>99</v>
      </c>
      <c r="D28" s="111" t="s">
        <v>120</v>
      </c>
      <c r="E28" s="111" t="s">
        <v>395</v>
      </c>
      <c r="F28" s="113">
        <v>17</v>
      </c>
    </row>
    <row r="29" spans="1:6" ht="19.5" customHeight="1">
      <c r="A29" s="90" t="s">
        <v>92</v>
      </c>
      <c r="B29" s="90" t="s">
        <v>95</v>
      </c>
      <c r="C29" s="90" t="s">
        <v>99</v>
      </c>
      <c r="D29" s="111" t="s">
        <v>120</v>
      </c>
      <c r="E29" s="111" t="s">
        <v>406</v>
      </c>
      <c r="F29" s="113">
        <v>15.81</v>
      </c>
    </row>
    <row r="30" spans="1:6" ht="19.5" customHeight="1">
      <c r="A30" s="90" t="s">
        <v>92</v>
      </c>
      <c r="B30" s="90" t="s">
        <v>95</v>
      </c>
      <c r="C30" s="90" t="s">
        <v>99</v>
      </c>
      <c r="D30" s="111" t="s">
        <v>120</v>
      </c>
      <c r="E30" s="111" t="s">
        <v>218</v>
      </c>
      <c r="F30" s="113">
        <v>39</v>
      </c>
    </row>
    <row r="31" spans="1:6" ht="19.5" customHeight="1">
      <c r="A31" s="90" t="s">
        <v>92</v>
      </c>
      <c r="B31" s="90" t="s">
        <v>95</v>
      </c>
      <c r="C31" s="90" t="s">
        <v>99</v>
      </c>
      <c r="D31" s="111" t="s">
        <v>120</v>
      </c>
      <c r="E31" s="111" t="s">
        <v>413</v>
      </c>
      <c r="F31" s="113">
        <v>30</v>
      </c>
    </row>
    <row r="32" spans="1:6" ht="19.5" customHeight="1">
      <c r="A32" s="90" t="s">
        <v>92</v>
      </c>
      <c r="B32" s="90" t="s">
        <v>95</v>
      </c>
      <c r="C32" s="90" t="s">
        <v>99</v>
      </c>
      <c r="D32" s="111" t="s">
        <v>120</v>
      </c>
      <c r="E32" s="111" t="s">
        <v>391</v>
      </c>
      <c r="F32" s="113">
        <v>1.6</v>
      </c>
    </row>
    <row r="33" spans="1:6" ht="19.5" customHeight="1">
      <c r="A33" s="90" t="s">
        <v>38</v>
      </c>
      <c r="B33" s="90" t="s">
        <v>38</v>
      </c>
      <c r="C33" s="90" t="s">
        <v>38</v>
      </c>
      <c r="D33" s="111" t="s">
        <v>38</v>
      </c>
      <c r="E33" s="111" t="s">
        <v>121</v>
      </c>
      <c r="F33" s="113">
        <v>146.54</v>
      </c>
    </row>
    <row r="34" spans="1:6" ht="19.5" customHeight="1">
      <c r="A34" s="90" t="s">
        <v>38</v>
      </c>
      <c r="B34" s="90" t="s">
        <v>38</v>
      </c>
      <c r="C34" s="90" t="s">
        <v>38</v>
      </c>
      <c r="D34" s="111" t="s">
        <v>38</v>
      </c>
      <c r="E34" s="111" t="s">
        <v>91</v>
      </c>
      <c r="F34" s="113">
        <v>3.2</v>
      </c>
    </row>
    <row r="35" spans="1:6" ht="19.5" customHeight="1">
      <c r="A35" s="90" t="s">
        <v>88</v>
      </c>
      <c r="B35" s="90" t="s">
        <v>89</v>
      </c>
      <c r="C35" s="90" t="s">
        <v>90</v>
      </c>
      <c r="D35" s="111" t="s">
        <v>122</v>
      </c>
      <c r="E35" s="111" t="s">
        <v>414</v>
      </c>
      <c r="F35" s="113">
        <v>2.4</v>
      </c>
    </row>
    <row r="36" spans="1:6" ht="19.5" customHeight="1">
      <c r="A36" s="90" t="s">
        <v>88</v>
      </c>
      <c r="B36" s="90" t="s">
        <v>89</v>
      </c>
      <c r="C36" s="90" t="s">
        <v>90</v>
      </c>
      <c r="D36" s="111" t="s">
        <v>122</v>
      </c>
      <c r="E36" s="111" t="s">
        <v>415</v>
      </c>
      <c r="F36" s="113">
        <v>0.8</v>
      </c>
    </row>
    <row r="37" spans="1:6" ht="19.5" customHeight="1">
      <c r="A37" s="90" t="s">
        <v>38</v>
      </c>
      <c r="B37" s="90" t="s">
        <v>38</v>
      </c>
      <c r="C37" s="90" t="s">
        <v>38</v>
      </c>
      <c r="D37" s="111" t="s">
        <v>38</v>
      </c>
      <c r="E37" s="111" t="s">
        <v>100</v>
      </c>
      <c r="F37" s="113">
        <v>143.34</v>
      </c>
    </row>
    <row r="38" spans="1:6" ht="19.5" customHeight="1">
      <c r="A38" s="90" t="s">
        <v>92</v>
      </c>
      <c r="B38" s="90" t="s">
        <v>95</v>
      </c>
      <c r="C38" s="90" t="s">
        <v>99</v>
      </c>
      <c r="D38" s="111" t="s">
        <v>122</v>
      </c>
      <c r="E38" s="111" t="s">
        <v>416</v>
      </c>
      <c r="F38" s="113">
        <v>14.42</v>
      </c>
    </row>
    <row r="39" spans="1:6" ht="19.5" customHeight="1">
      <c r="A39" s="90" t="s">
        <v>92</v>
      </c>
      <c r="B39" s="90" t="s">
        <v>95</v>
      </c>
      <c r="C39" s="90" t="s">
        <v>99</v>
      </c>
      <c r="D39" s="111" t="s">
        <v>122</v>
      </c>
      <c r="E39" s="111" t="s">
        <v>414</v>
      </c>
      <c r="F39" s="113">
        <v>7.6</v>
      </c>
    </row>
    <row r="40" spans="1:6" ht="19.5" customHeight="1">
      <c r="A40" s="90" t="s">
        <v>92</v>
      </c>
      <c r="B40" s="90" t="s">
        <v>95</v>
      </c>
      <c r="C40" s="90" t="s">
        <v>99</v>
      </c>
      <c r="D40" s="111" t="s">
        <v>122</v>
      </c>
      <c r="E40" s="111" t="s">
        <v>395</v>
      </c>
      <c r="F40" s="113">
        <v>18</v>
      </c>
    </row>
    <row r="41" spans="1:6" ht="19.5" customHeight="1">
      <c r="A41" s="90" t="s">
        <v>92</v>
      </c>
      <c r="B41" s="90" t="s">
        <v>95</v>
      </c>
      <c r="C41" s="90" t="s">
        <v>99</v>
      </c>
      <c r="D41" s="111" t="s">
        <v>122</v>
      </c>
      <c r="E41" s="111" t="s">
        <v>415</v>
      </c>
      <c r="F41" s="113">
        <v>0.7</v>
      </c>
    </row>
    <row r="42" spans="1:6" ht="19.5" customHeight="1">
      <c r="A42" s="90" t="s">
        <v>92</v>
      </c>
      <c r="B42" s="90" t="s">
        <v>95</v>
      </c>
      <c r="C42" s="90" t="s">
        <v>99</v>
      </c>
      <c r="D42" s="111" t="s">
        <v>122</v>
      </c>
      <c r="E42" s="111" t="s">
        <v>406</v>
      </c>
      <c r="F42" s="113">
        <v>51.46</v>
      </c>
    </row>
    <row r="43" spans="1:6" ht="19.5" customHeight="1">
      <c r="A43" s="90" t="s">
        <v>92</v>
      </c>
      <c r="B43" s="90" t="s">
        <v>95</v>
      </c>
      <c r="C43" s="90" t="s">
        <v>99</v>
      </c>
      <c r="D43" s="111" t="s">
        <v>122</v>
      </c>
      <c r="E43" s="111" t="s">
        <v>218</v>
      </c>
      <c r="F43" s="113">
        <v>16.5</v>
      </c>
    </row>
    <row r="44" spans="1:6" ht="19.5" customHeight="1">
      <c r="A44" s="90" t="s">
        <v>92</v>
      </c>
      <c r="B44" s="90" t="s">
        <v>95</v>
      </c>
      <c r="C44" s="90" t="s">
        <v>99</v>
      </c>
      <c r="D44" s="111" t="s">
        <v>122</v>
      </c>
      <c r="E44" s="111" t="s">
        <v>417</v>
      </c>
      <c r="F44" s="113">
        <v>18.77</v>
      </c>
    </row>
    <row r="45" spans="1:6" ht="19.5" customHeight="1">
      <c r="A45" s="90" t="s">
        <v>92</v>
      </c>
      <c r="B45" s="90" t="s">
        <v>95</v>
      </c>
      <c r="C45" s="90" t="s">
        <v>99</v>
      </c>
      <c r="D45" s="111" t="s">
        <v>122</v>
      </c>
      <c r="E45" s="111" t="s">
        <v>391</v>
      </c>
      <c r="F45" s="113">
        <v>13.89</v>
      </c>
    </row>
    <row r="46" spans="1:6" ht="19.5" customHeight="1">
      <c r="A46" s="90" t="s">
        <v>92</v>
      </c>
      <c r="B46" s="90" t="s">
        <v>95</v>
      </c>
      <c r="C46" s="90" t="s">
        <v>99</v>
      </c>
      <c r="D46" s="111" t="s">
        <v>122</v>
      </c>
      <c r="E46" s="111" t="s">
        <v>409</v>
      </c>
      <c r="F46" s="113">
        <v>2</v>
      </c>
    </row>
    <row r="47" spans="1:6" ht="19.5" customHeight="1">
      <c r="A47" s="90" t="s">
        <v>38</v>
      </c>
      <c r="B47" s="90" t="s">
        <v>38</v>
      </c>
      <c r="C47" s="90" t="s">
        <v>38</v>
      </c>
      <c r="D47" s="111" t="s">
        <v>38</v>
      </c>
      <c r="E47" s="111" t="s">
        <v>123</v>
      </c>
      <c r="F47" s="113">
        <v>7141.43</v>
      </c>
    </row>
    <row r="48" spans="1:6" ht="19.5" customHeight="1">
      <c r="A48" s="90" t="s">
        <v>38</v>
      </c>
      <c r="B48" s="90" t="s">
        <v>38</v>
      </c>
      <c r="C48" s="90" t="s">
        <v>38</v>
      </c>
      <c r="D48" s="111" t="s">
        <v>38</v>
      </c>
      <c r="E48" s="111" t="s">
        <v>124</v>
      </c>
      <c r="F48" s="113">
        <v>4713.47</v>
      </c>
    </row>
    <row r="49" spans="1:6" ht="19.5" customHeight="1">
      <c r="A49" s="90" t="s">
        <v>38</v>
      </c>
      <c r="B49" s="90" t="s">
        <v>38</v>
      </c>
      <c r="C49" s="90" t="s">
        <v>38</v>
      </c>
      <c r="D49" s="111" t="s">
        <v>38</v>
      </c>
      <c r="E49" s="111" t="s">
        <v>128</v>
      </c>
      <c r="F49" s="113">
        <v>980.43</v>
      </c>
    </row>
    <row r="50" spans="1:6" ht="19.5" customHeight="1">
      <c r="A50" s="90" t="s">
        <v>92</v>
      </c>
      <c r="B50" s="90" t="s">
        <v>89</v>
      </c>
      <c r="C50" s="90" t="s">
        <v>85</v>
      </c>
      <c r="D50" s="111" t="s">
        <v>125</v>
      </c>
      <c r="E50" s="111" t="s">
        <v>418</v>
      </c>
      <c r="F50" s="113">
        <v>980.43</v>
      </c>
    </row>
    <row r="51" spans="1:6" ht="19.5" customHeight="1">
      <c r="A51" s="90" t="s">
        <v>38</v>
      </c>
      <c r="B51" s="90" t="s">
        <v>38</v>
      </c>
      <c r="C51" s="90" t="s">
        <v>38</v>
      </c>
      <c r="D51" s="111" t="s">
        <v>38</v>
      </c>
      <c r="E51" s="111" t="s">
        <v>129</v>
      </c>
      <c r="F51" s="113">
        <v>2104.47</v>
      </c>
    </row>
    <row r="52" spans="1:6" ht="19.5" customHeight="1">
      <c r="A52" s="90" t="s">
        <v>92</v>
      </c>
      <c r="B52" s="90" t="s">
        <v>89</v>
      </c>
      <c r="C52" s="90" t="s">
        <v>97</v>
      </c>
      <c r="D52" s="111" t="s">
        <v>125</v>
      </c>
      <c r="E52" s="111" t="s">
        <v>419</v>
      </c>
      <c r="F52" s="113">
        <v>58</v>
      </c>
    </row>
    <row r="53" spans="1:6" ht="19.5" customHeight="1">
      <c r="A53" s="90" t="s">
        <v>92</v>
      </c>
      <c r="B53" s="90" t="s">
        <v>89</v>
      </c>
      <c r="C53" s="90" t="s">
        <v>97</v>
      </c>
      <c r="D53" s="111" t="s">
        <v>125</v>
      </c>
      <c r="E53" s="111" t="s">
        <v>420</v>
      </c>
      <c r="F53" s="113">
        <v>330</v>
      </c>
    </row>
    <row r="54" spans="1:6" ht="19.5" customHeight="1">
      <c r="A54" s="90" t="s">
        <v>92</v>
      </c>
      <c r="B54" s="90" t="s">
        <v>89</v>
      </c>
      <c r="C54" s="90" t="s">
        <v>97</v>
      </c>
      <c r="D54" s="111" t="s">
        <v>125</v>
      </c>
      <c r="E54" s="111" t="s">
        <v>421</v>
      </c>
      <c r="F54" s="113">
        <v>90</v>
      </c>
    </row>
    <row r="55" spans="1:6" ht="19.5" customHeight="1">
      <c r="A55" s="90" t="s">
        <v>92</v>
      </c>
      <c r="B55" s="90" t="s">
        <v>89</v>
      </c>
      <c r="C55" s="90" t="s">
        <v>97</v>
      </c>
      <c r="D55" s="111" t="s">
        <v>125</v>
      </c>
      <c r="E55" s="111" t="s">
        <v>422</v>
      </c>
      <c r="F55" s="113">
        <v>8.47</v>
      </c>
    </row>
    <row r="56" spans="1:6" ht="19.5" customHeight="1">
      <c r="A56" s="90" t="s">
        <v>92</v>
      </c>
      <c r="B56" s="90" t="s">
        <v>89</v>
      </c>
      <c r="C56" s="90" t="s">
        <v>97</v>
      </c>
      <c r="D56" s="111" t="s">
        <v>125</v>
      </c>
      <c r="E56" s="111" t="s">
        <v>423</v>
      </c>
      <c r="F56" s="113">
        <v>1500</v>
      </c>
    </row>
    <row r="57" spans="1:6" ht="19.5" customHeight="1">
      <c r="A57" s="90" t="s">
        <v>92</v>
      </c>
      <c r="B57" s="90" t="s">
        <v>89</v>
      </c>
      <c r="C57" s="90" t="s">
        <v>97</v>
      </c>
      <c r="D57" s="111" t="s">
        <v>125</v>
      </c>
      <c r="E57" s="111" t="s">
        <v>424</v>
      </c>
      <c r="F57" s="113">
        <v>118</v>
      </c>
    </row>
    <row r="58" spans="1:6" ht="19.5" customHeight="1">
      <c r="A58" s="90" t="s">
        <v>38</v>
      </c>
      <c r="B58" s="90" t="s">
        <v>38</v>
      </c>
      <c r="C58" s="90" t="s">
        <v>38</v>
      </c>
      <c r="D58" s="111" t="s">
        <v>38</v>
      </c>
      <c r="E58" s="111" t="s">
        <v>130</v>
      </c>
      <c r="F58" s="113">
        <v>263.57</v>
      </c>
    </row>
    <row r="59" spans="1:6" ht="19.5" customHeight="1">
      <c r="A59" s="90" t="s">
        <v>92</v>
      </c>
      <c r="B59" s="90" t="s">
        <v>89</v>
      </c>
      <c r="C59" s="90" t="s">
        <v>99</v>
      </c>
      <c r="D59" s="111" t="s">
        <v>125</v>
      </c>
      <c r="E59" s="111" t="s">
        <v>425</v>
      </c>
      <c r="F59" s="113">
        <v>263.57</v>
      </c>
    </row>
    <row r="60" spans="1:6" ht="19.5" customHeight="1">
      <c r="A60" s="90" t="s">
        <v>38</v>
      </c>
      <c r="B60" s="90" t="s">
        <v>38</v>
      </c>
      <c r="C60" s="90" t="s">
        <v>38</v>
      </c>
      <c r="D60" s="111" t="s">
        <v>38</v>
      </c>
      <c r="E60" s="111" t="s">
        <v>131</v>
      </c>
      <c r="F60" s="113">
        <v>28</v>
      </c>
    </row>
    <row r="61" spans="1:6" ht="19.5" customHeight="1">
      <c r="A61" s="90" t="s">
        <v>92</v>
      </c>
      <c r="B61" s="90" t="s">
        <v>113</v>
      </c>
      <c r="C61" s="90" t="s">
        <v>90</v>
      </c>
      <c r="D61" s="111" t="s">
        <v>125</v>
      </c>
      <c r="E61" s="111" t="s">
        <v>426</v>
      </c>
      <c r="F61" s="113">
        <v>28</v>
      </c>
    </row>
    <row r="62" spans="1:6" ht="19.5" customHeight="1">
      <c r="A62" s="90" t="s">
        <v>38</v>
      </c>
      <c r="B62" s="90" t="s">
        <v>38</v>
      </c>
      <c r="C62" s="90" t="s">
        <v>38</v>
      </c>
      <c r="D62" s="111" t="s">
        <v>38</v>
      </c>
      <c r="E62" s="111" t="s">
        <v>133</v>
      </c>
      <c r="F62" s="113">
        <v>1337</v>
      </c>
    </row>
    <row r="63" spans="1:6" ht="19.5" customHeight="1">
      <c r="A63" s="90" t="s">
        <v>101</v>
      </c>
      <c r="B63" s="90" t="s">
        <v>132</v>
      </c>
      <c r="C63" s="90" t="s">
        <v>84</v>
      </c>
      <c r="D63" s="111" t="s">
        <v>125</v>
      </c>
      <c r="E63" s="111" t="s">
        <v>427</v>
      </c>
      <c r="F63" s="113">
        <v>1337</v>
      </c>
    </row>
    <row r="64" spans="1:6" ht="19.5" customHeight="1">
      <c r="A64" s="90" t="s">
        <v>38</v>
      </c>
      <c r="B64" s="90" t="s">
        <v>38</v>
      </c>
      <c r="C64" s="90" t="s">
        <v>38</v>
      </c>
      <c r="D64" s="111" t="s">
        <v>38</v>
      </c>
      <c r="E64" s="111" t="s">
        <v>135</v>
      </c>
      <c r="F64" s="113">
        <v>1068.11</v>
      </c>
    </row>
    <row r="65" spans="1:6" ht="19.5" customHeight="1">
      <c r="A65" s="90" t="s">
        <v>38</v>
      </c>
      <c r="B65" s="90" t="s">
        <v>38</v>
      </c>
      <c r="C65" s="90" t="s">
        <v>38</v>
      </c>
      <c r="D65" s="111" t="s">
        <v>38</v>
      </c>
      <c r="E65" s="111" t="s">
        <v>128</v>
      </c>
      <c r="F65" s="113">
        <v>339.11</v>
      </c>
    </row>
    <row r="66" spans="1:6" ht="19.5" customHeight="1">
      <c r="A66" s="90" t="s">
        <v>92</v>
      </c>
      <c r="B66" s="90" t="s">
        <v>89</v>
      </c>
      <c r="C66" s="90" t="s">
        <v>85</v>
      </c>
      <c r="D66" s="111" t="s">
        <v>136</v>
      </c>
      <c r="E66" s="111" t="s">
        <v>418</v>
      </c>
      <c r="F66" s="113">
        <v>339.11</v>
      </c>
    </row>
    <row r="67" spans="1:6" ht="19.5" customHeight="1">
      <c r="A67" s="90" t="s">
        <v>38</v>
      </c>
      <c r="B67" s="90" t="s">
        <v>38</v>
      </c>
      <c r="C67" s="90" t="s">
        <v>38</v>
      </c>
      <c r="D67" s="111" t="s">
        <v>38</v>
      </c>
      <c r="E67" s="111" t="s">
        <v>129</v>
      </c>
      <c r="F67" s="113">
        <v>419.45</v>
      </c>
    </row>
    <row r="68" spans="1:6" ht="19.5" customHeight="1">
      <c r="A68" s="90" t="s">
        <v>92</v>
      </c>
      <c r="B68" s="90" t="s">
        <v>89</v>
      </c>
      <c r="C68" s="90" t="s">
        <v>97</v>
      </c>
      <c r="D68" s="111" t="s">
        <v>136</v>
      </c>
      <c r="E68" s="111" t="s">
        <v>422</v>
      </c>
      <c r="F68" s="113">
        <v>0.5</v>
      </c>
    </row>
    <row r="69" spans="1:6" ht="19.5" customHeight="1">
      <c r="A69" s="90" t="s">
        <v>92</v>
      </c>
      <c r="B69" s="90" t="s">
        <v>89</v>
      </c>
      <c r="C69" s="90" t="s">
        <v>97</v>
      </c>
      <c r="D69" s="111" t="s">
        <v>136</v>
      </c>
      <c r="E69" s="111" t="s">
        <v>423</v>
      </c>
      <c r="F69" s="113">
        <v>300</v>
      </c>
    </row>
    <row r="70" spans="1:6" ht="19.5" customHeight="1">
      <c r="A70" s="90" t="s">
        <v>92</v>
      </c>
      <c r="B70" s="90" t="s">
        <v>89</v>
      </c>
      <c r="C70" s="90" t="s">
        <v>97</v>
      </c>
      <c r="D70" s="111" t="s">
        <v>136</v>
      </c>
      <c r="E70" s="111" t="s">
        <v>428</v>
      </c>
      <c r="F70" s="113">
        <v>118.95</v>
      </c>
    </row>
    <row r="71" spans="1:6" ht="19.5" customHeight="1">
      <c r="A71" s="90" t="s">
        <v>38</v>
      </c>
      <c r="B71" s="90" t="s">
        <v>38</v>
      </c>
      <c r="C71" s="90" t="s">
        <v>38</v>
      </c>
      <c r="D71" s="111" t="s">
        <v>38</v>
      </c>
      <c r="E71" s="111" t="s">
        <v>130</v>
      </c>
      <c r="F71" s="113">
        <v>109.55</v>
      </c>
    </row>
    <row r="72" spans="1:6" ht="19.5" customHeight="1">
      <c r="A72" s="90" t="s">
        <v>92</v>
      </c>
      <c r="B72" s="90" t="s">
        <v>89</v>
      </c>
      <c r="C72" s="90" t="s">
        <v>99</v>
      </c>
      <c r="D72" s="111" t="s">
        <v>136</v>
      </c>
      <c r="E72" s="111" t="s">
        <v>419</v>
      </c>
      <c r="F72" s="113">
        <v>44</v>
      </c>
    </row>
    <row r="73" spans="1:6" ht="19.5" customHeight="1">
      <c r="A73" s="90" t="s">
        <v>92</v>
      </c>
      <c r="B73" s="90" t="s">
        <v>89</v>
      </c>
      <c r="C73" s="90" t="s">
        <v>99</v>
      </c>
      <c r="D73" s="111" t="s">
        <v>136</v>
      </c>
      <c r="E73" s="111" t="s">
        <v>425</v>
      </c>
      <c r="F73" s="113">
        <v>65.55</v>
      </c>
    </row>
    <row r="74" spans="1:6" ht="19.5" customHeight="1">
      <c r="A74" s="90" t="s">
        <v>38</v>
      </c>
      <c r="B74" s="90" t="s">
        <v>38</v>
      </c>
      <c r="C74" s="90" t="s">
        <v>38</v>
      </c>
      <c r="D74" s="111" t="s">
        <v>38</v>
      </c>
      <c r="E74" s="111" t="s">
        <v>133</v>
      </c>
      <c r="F74" s="113">
        <v>200</v>
      </c>
    </row>
    <row r="75" spans="1:6" ht="19.5" customHeight="1">
      <c r="A75" s="90" t="s">
        <v>101</v>
      </c>
      <c r="B75" s="90" t="s">
        <v>132</v>
      </c>
      <c r="C75" s="90" t="s">
        <v>84</v>
      </c>
      <c r="D75" s="111" t="s">
        <v>136</v>
      </c>
      <c r="E75" s="111" t="s">
        <v>427</v>
      </c>
      <c r="F75" s="113">
        <v>200</v>
      </c>
    </row>
    <row r="76" spans="1:6" ht="19.5" customHeight="1">
      <c r="A76" s="90" t="s">
        <v>38</v>
      </c>
      <c r="B76" s="90" t="s">
        <v>38</v>
      </c>
      <c r="C76" s="90" t="s">
        <v>38</v>
      </c>
      <c r="D76" s="111" t="s">
        <v>38</v>
      </c>
      <c r="E76" s="111" t="s">
        <v>137</v>
      </c>
      <c r="F76" s="113">
        <v>1359.85</v>
      </c>
    </row>
    <row r="77" spans="1:6" ht="19.5" customHeight="1">
      <c r="A77" s="90" t="s">
        <v>38</v>
      </c>
      <c r="B77" s="90" t="s">
        <v>38</v>
      </c>
      <c r="C77" s="90" t="s">
        <v>38</v>
      </c>
      <c r="D77" s="111" t="s">
        <v>38</v>
      </c>
      <c r="E77" s="111" t="s">
        <v>128</v>
      </c>
      <c r="F77" s="113">
        <v>148.85</v>
      </c>
    </row>
    <row r="78" spans="1:6" ht="19.5" customHeight="1">
      <c r="A78" s="90" t="s">
        <v>92</v>
      </c>
      <c r="B78" s="90" t="s">
        <v>89</v>
      </c>
      <c r="C78" s="90" t="s">
        <v>85</v>
      </c>
      <c r="D78" s="111" t="s">
        <v>138</v>
      </c>
      <c r="E78" s="111" t="s">
        <v>418</v>
      </c>
      <c r="F78" s="113">
        <v>148.85</v>
      </c>
    </row>
    <row r="79" spans="1:6" ht="19.5" customHeight="1">
      <c r="A79" s="90" t="s">
        <v>38</v>
      </c>
      <c r="B79" s="90" t="s">
        <v>38</v>
      </c>
      <c r="C79" s="90" t="s">
        <v>38</v>
      </c>
      <c r="D79" s="111" t="s">
        <v>38</v>
      </c>
      <c r="E79" s="111" t="s">
        <v>129</v>
      </c>
      <c r="F79" s="113">
        <v>640</v>
      </c>
    </row>
    <row r="80" spans="1:6" ht="19.5" customHeight="1">
      <c r="A80" s="90" t="s">
        <v>92</v>
      </c>
      <c r="B80" s="90" t="s">
        <v>89</v>
      </c>
      <c r="C80" s="90" t="s">
        <v>97</v>
      </c>
      <c r="D80" s="111" t="s">
        <v>138</v>
      </c>
      <c r="E80" s="111" t="s">
        <v>429</v>
      </c>
      <c r="F80" s="113">
        <v>7</v>
      </c>
    </row>
    <row r="81" spans="1:6" ht="19.5" customHeight="1">
      <c r="A81" s="90" t="s">
        <v>92</v>
      </c>
      <c r="B81" s="90" t="s">
        <v>89</v>
      </c>
      <c r="C81" s="90" t="s">
        <v>97</v>
      </c>
      <c r="D81" s="111" t="s">
        <v>138</v>
      </c>
      <c r="E81" s="111" t="s">
        <v>423</v>
      </c>
      <c r="F81" s="113">
        <v>600</v>
      </c>
    </row>
    <row r="82" spans="1:6" ht="19.5" customHeight="1">
      <c r="A82" s="90" t="s">
        <v>92</v>
      </c>
      <c r="B82" s="90" t="s">
        <v>89</v>
      </c>
      <c r="C82" s="90" t="s">
        <v>97</v>
      </c>
      <c r="D82" s="111" t="s">
        <v>138</v>
      </c>
      <c r="E82" s="111" t="s">
        <v>430</v>
      </c>
      <c r="F82" s="113">
        <v>7</v>
      </c>
    </row>
    <row r="83" spans="1:6" ht="19.5" customHeight="1">
      <c r="A83" s="90" t="s">
        <v>92</v>
      </c>
      <c r="B83" s="90" t="s">
        <v>89</v>
      </c>
      <c r="C83" s="90" t="s">
        <v>97</v>
      </c>
      <c r="D83" s="111" t="s">
        <v>138</v>
      </c>
      <c r="E83" s="111" t="s">
        <v>424</v>
      </c>
      <c r="F83" s="113">
        <v>26</v>
      </c>
    </row>
    <row r="84" spans="1:6" ht="19.5" customHeight="1">
      <c r="A84" s="90" t="s">
        <v>38</v>
      </c>
      <c r="B84" s="90" t="s">
        <v>38</v>
      </c>
      <c r="C84" s="90" t="s">
        <v>38</v>
      </c>
      <c r="D84" s="111" t="s">
        <v>38</v>
      </c>
      <c r="E84" s="111" t="s">
        <v>130</v>
      </c>
      <c r="F84" s="113">
        <v>68</v>
      </c>
    </row>
    <row r="85" spans="1:6" ht="19.5" customHeight="1">
      <c r="A85" s="90" t="s">
        <v>92</v>
      </c>
      <c r="B85" s="90" t="s">
        <v>89</v>
      </c>
      <c r="C85" s="90" t="s">
        <v>99</v>
      </c>
      <c r="D85" s="111" t="s">
        <v>138</v>
      </c>
      <c r="E85" s="111" t="s">
        <v>425</v>
      </c>
      <c r="F85" s="113">
        <v>68</v>
      </c>
    </row>
    <row r="86" spans="1:6" ht="19.5" customHeight="1">
      <c r="A86" s="90" t="s">
        <v>38</v>
      </c>
      <c r="B86" s="90" t="s">
        <v>38</v>
      </c>
      <c r="C86" s="90" t="s">
        <v>38</v>
      </c>
      <c r="D86" s="111" t="s">
        <v>38</v>
      </c>
      <c r="E86" s="111" t="s">
        <v>139</v>
      </c>
      <c r="F86" s="113">
        <v>18</v>
      </c>
    </row>
    <row r="87" spans="1:6" ht="19.5" customHeight="1">
      <c r="A87" s="90" t="s">
        <v>92</v>
      </c>
      <c r="B87" s="90" t="s">
        <v>113</v>
      </c>
      <c r="C87" s="90" t="s">
        <v>85</v>
      </c>
      <c r="D87" s="111" t="s">
        <v>138</v>
      </c>
      <c r="E87" s="111" t="s">
        <v>431</v>
      </c>
      <c r="F87" s="113">
        <v>18</v>
      </c>
    </row>
    <row r="88" spans="1:6" ht="19.5" customHeight="1">
      <c r="A88" s="90" t="s">
        <v>38</v>
      </c>
      <c r="B88" s="90" t="s">
        <v>38</v>
      </c>
      <c r="C88" s="90" t="s">
        <v>38</v>
      </c>
      <c r="D88" s="111" t="s">
        <v>38</v>
      </c>
      <c r="E88" s="111" t="s">
        <v>131</v>
      </c>
      <c r="F88" s="113">
        <v>15</v>
      </c>
    </row>
    <row r="89" spans="1:6" ht="19.5" customHeight="1">
      <c r="A89" s="90" t="s">
        <v>92</v>
      </c>
      <c r="B89" s="90" t="s">
        <v>113</v>
      </c>
      <c r="C89" s="90" t="s">
        <v>90</v>
      </c>
      <c r="D89" s="111" t="s">
        <v>138</v>
      </c>
      <c r="E89" s="111" t="s">
        <v>426</v>
      </c>
      <c r="F89" s="113">
        <v>15</v>
      </c>
    </row>
    <row r="90" spans="1:6" ht="19.5" customHeight="1">
      <c r="A90" s="90" t="s">
        <v>38</v>
      </c>
      <c r="B90" s="90" t="s">
        <v>38</v>
      </c>
      <c r="C90" s="90" t="s">
        <v>38</v>
      </c>
      <c r="D90" s="111" t="s">
        <v>38</v>
      </c>
      <c r="E90" s="111" t="s">
        <v>133</v>
      </c>
      <c r="F90" s="113">
        <v>470</v>
      </c>
    </row>
    <row r="91" spans="1:6" ht="19.5" customHeight="1">
      <c r="A91" s="90" t="s">
        <v>101</v>
      </c>
      <c r="B91" s="90" t="s">
        <v>132</v>
      </c>
      <c r="C91" s="90" t="s">
        <v>84</v>
      </c>
      <c r="D91" s="111" t="s">
        <v>138</v>
      </c>
      <c r="E91" s="111" t="s">
        <v>419</v>
      </c>
      <c r="F91" s="113">
        <v>20</v>
      </c>
    </row>
    <row r="92" spans="1:6" ht="19.5" customHeight="1">
      <c r="A92" s="90" t="s">
        <v>101</v>
      </c>
      <c r="B92" s="90" t="s">
        <v>132</v>
      </c>
      <c r="C92" s="90" t="s">
        <v>84</v>
      </c>
      <c r="D92" s="111" t="s">
        <v>138</v>
      </c>
      <c r="E92" s="111" t="s">
        <v>427</v>
      </c>
      <c r="F92" s="113">
        <v>450</v>
      </c>
    </row>
    <row r="93" spans="1:6" ht="19.5" customHeight="1">
      <c r="A93" s="90" t="s">
        <v>38</v>
      </c>
      <c r="B93" s="90" t="s">
        <v>38</v>
      </c>
      <c r="C93" s="90" t="s">
        <v>38</v>
      </c>
      <c r="D93" s="111" t="s">
        <v>38</v>
      </c>
      <c r="E93" s="111" t="s">
        <v>143</v>
      </c>
      <c r="F93" s="113">
        <v>949.25</v>
      </c>
    </row>
    <row r="94" spans="1:6" ht="19.5" customHeight="1">
      <c r="A94" s="90" t="s">
        <v>38</v>
      </c>
      <c r="B94" s="90" t="s">
        <v>38</v>
      </c>
      <c r="C94" s="90" t="s">
        <v>38</v>
      </c>
      <c r="D94" s="111" t="s">
        <v>38</v>
      </c>
      <c r="E94" s="111" t="s">
        <v>144</v>
      </c>
      <c r="F94" s="113">
        <v>949.25</v>
      </c>
    </row>
    <row r="95" spans="1:6" ht="19.5" customHeight="1">
      <c r="A95" s="90" t="s">
        <v>38</v>
      </c>
      <c r="B95" s="90" t="s">
        <v>38</v>
      </c>
      <c r="C95" s="90" t="s">
        <v>38</v>
      </c>
      <c r="D95" s="111" t="s">
        <v>38</v>
      </c>
      <c r="E95" s="111" t="s">
        <v>129</v>
      </c>
      <c r="F95" s="113">
        <v>808.25</v>
      </c>
    </row>
    <row r="96" spans="1:6" ht="19.5" customHeight="1">
      <c r="A96" s="90" t="s">
        <v>92</v>
      </c>
      <c r="B96" s="90" t="s">
        <v>89</v>
      </c>
      <c r="C96" s="90" t="s">
        <v>97</v>
      </c>
      <c r="D96" s="111" t="s">
        <v>145</v>
      </c>
      <c r="E96" s="111" t="s">
        <v>406</v>
      </c>
      <c r="F96" s="113">
        <v>8.25</v>
      </c>
    </row>
    <row r="97" spans="1:6" ht="19.5" customHeight="1">
      <c r="A97" s="90" t="s">
        <v>92</v>
      </c>
      <c r="B97" s="90" t="s">
        <v>89</v>
      </c>
      <c r="C97" s="90" t="s">
        <v>97</v>
      </c>
      <c r="D97" s="111" t="s">
        <v>145</v>
      </c>
      <c r="E97" s="111" t="s">
        <v>423</v>
      </c>
      <c r="F97" s="113">
        <v>800</v>
      </c>
    </row>
    <row r="98" spans="1:6" ht="19.5" customHeight="1">
      <c r="A98" s="90" t="s">
        <v>38</v>
      </c>
      <c r="B98" s="90" t="s">
        <v>38</v>
      </c>
      <c r="C98" s="90" t="s">
        <v>38</v>
      </c>
      <c r="D98" s="111" t="s">
        <v>38</v>
      </c>
      <c r="E98" s="111" t="s">
        <v>146</v>
      </c>
      <c r="F98" s="113">
        <v>141</v>
      </c>
    </row>
    <row r="99" spans="1:6" ht="19.5" customHeight="1">
      <c r="A99" s="90" t="s">
        <v>92</v>
      </c>
      <c r="B99" s="90" t="s">
        <v>95</v>
      </c>
      <c r="C99" s="90" t="s">
        <v>93</v>
      </c>
      <c r="D99" s="111" t="s">
        <v>145</v>
      </c>
      <c r="E99" s="111" t="s">
        <v>432</v>
      </c>
      <c r="F99" s="113">
        <v>141</v>
      </c>
    </row>
  </sheetData>
  <sheetProtection/>
  <autoFilter ref="A5:F99"/>
  <mergeCells count="5">
    <mergeCell ref="A2:F2"/>
    <mergeCell ref="A4:C4"/>
    <mergeCell ref="D4:D5"/>
    <mergeCell ref="E4:E5"/>
    <mergeCell ref="F4:F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user</cp:lastModifiedBy>
  <cp:lastPrinted>2020-06-14T23:03:17Z</cp:lastPrinted>
  <dcterms:created xsi:type="dcterms:W3CDTF">2020-06-14T00:37:40Z</dcterms:created>
  <dcterms:modified xsi:type="dcterms:W3CDTF">2021-07-10T13:44:09Z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2052-11.8.2.9793</vt:lpwstr>
  </property>
  <property fmtid="{D5CDD505-2E9C-101B-9397-08002B2CF9AE}" pid="3" name="퀀_generated_2.-2147483648">
    <vt:i4>2052</vt:i4>
  </property>
</Properties>
</file>